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" windowWidth="20925" windowHeight="999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<sst xmlns="http://schemas.openxmlformats.org/spreadsheetml/2006/main" count="36" uniqueCount="32">
  <si>
    <t>T, oC</t>
  </si>
  <si>
    <t>T, K</t>
  </si>
  <si>
    <t>Steam reforming of methane</t>
  </si>
  <si>
    <t>CH4+H2O=CO+3H2</t>
  </si>
  <si>
    <t>Ea=</t>
  </si>
  <si>
    <t>J/mol</t>
  </si>
  <si>
    <t>mol/kg/s/atm</t>
  </si>
  <si>
    <t>density=</t>
  </si>
  <si>
    <t>kg/m^3</t>
  </si>
  <si>
    <t>km=</t>
  </si>
  <si>
    <t>P=</t>
  </si>
  <si>
    <t>atm</t>
  </si>
  <si>
    <t>ym=</t>
  </si>
  <si>
    <t>Kh=</t>
  </si>
  <si>
    <t>atm^-1</t>
  </si>
  <si>
    <t>yH=</t>
  </si>
  <si>
    <t>Water gas shift reaction</t>
  </si>
  <si>
    <t>CO+H2O=CO2+H2</t>
  </si>
  <si>
    <t>A=</t>
  </si>
  <si>
    <t>mol/kg/s</t>
  </si>
  <si>
    <t>yC=</t>
  </si>
  <si>
    <t>yW=</t>
  </si>
  <si>
    <t>Keq2</t>
  </si>
  <si>
    <t>yD=</t>
  </si>
  <si>
    <t>Initial rate2</t>
  </si>
  <si>
    <t>Initial rate 1'</t>
  </si>
  <si>
    <t>[mol/s/m^3]</t>
  </si>
  <si>
    <t>Initial rate 1</t>
  </si>
  <si>
    <t>delH = 206 kJ/mol</t>
  </si>
  <si>
    <t>delH = -41.2 kJ/mol</t>
  </si>
  <si>
    <t>If the conversions of CH4 and CO are comparable, then the PFR T should decrease… Right? (Why?) Does it?</t>
  </si>
  <si>
    <t>An independent equation here? (From Web of Knowledge?)</t>
  </si>
</sst>
</file>

<file path=xl/styles.xml><?xml version="1.0" encoding="utf-8"?>
<styleSheet xmlns="http://schemas.openxmlformats.org/spreadsheetml/2006/main">
  <numFmts count="1">
    <numFmt numFmtId="166" formatCode="0.000E+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1" fontId="0" fillId="0" borderId="0" xfId="0" applyNumberFormat="1"/>
    <xf numFmtId="0" fontId="0" fillId="0" borderId="0" xfId="0" applyFill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11" fontId="0" fillId="2" borderId="0" xfId="0" applyNumberFormat="1" applyFill="1"/>
    <xf numFmtId="0" fontId="0" fillId="4" borderId="0" xfId="0" applyFill="1"/>
    <xf numFmtId="11" fontId="0" fillId="4" borderId="0" xfId="0" applyNumberFormat="1" applyFill="1"/>
    <xf numFmtId="0" fontId="0" fillId="3" borderId="0" xfId="0" applyFill="1" applyAlignment="1">
      <alignment horizontal="right"/>
    </xf>
    <xf numFmtId="166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0" xfId="0" applyFont="1" applyFill="1"/>
    <xf numFmtId="0" fontId="0" fillId="4" borderId="0" xfId="0" applyFill="1" applyAlignment="1">
      <alignment horizontal="right"/>
    </xf>
    <xf numFmtId="0" fontId="0" fillId="2" borderId="0" xfId="0" applyFill="1" applyAlignment="1">
      <alignment horizontal="center"/>
    </xf>
    <xf numFmtId="11" fontId="3" fillId="2" borderId="0" xfId="0" applyNumberFormat="1" applyFont="1" applyFill="1"/>
    <xf numFmtId="0" fontId="0" fillId="0" borderId="0" xfId="0" applyFill="1" applyAlignment="1">
      <alignment horizontal="center"/>
    </xf>
    <xf numFmtId="11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11" fontId="0" fillId="2" borderId="0" xfId="0" applyNumberFormat="1" applyFill="1" applyAlignment="1">
      <alignment horizontal="center"/>
    </xf>
    <xf numFmtId="11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166" fontId="4" fillId="4" borderId="0" xfId="0" applyNumberFormat="1" applyFont="1" applyFill="1"/>
    <xf numFmtId="0" fontId="4" fillId="2" borderId="0" xfId="0" applyFont="1" applyFill="1"/>
    <xf numFmtId="0" fontId="0" fillId="5" borderId="0" xfId="0" applyFill="1"/>
    <xf numFmtId="166" fontId="0" fillId="4" borderId="0" xfId="0" applyNumberForma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workbookViewId="0" topLeftCell="A1">
      <selection activeCell="Q6" sqref="Q6:R6"/>
    </sheetView>
  </sheetViews>
  <sheetFormatPr defaultColWidth="9.140625" defaultRowHeight="15"/>
  <cols>
    <col min="3" max="3" width="16.28125" style="0" customWidth="1"/>
    <col min="4" max="4" width="2.7109375" style="2" customWidth="1"/>
    <col min="5" max="5" width="6.28125" style="0" customWidth="1"/>
    <col min="6" max="6" width="17.7109375" style="0" customWidth="1"/>
    <col min="7" max="7" width="6.00390625" style="0" customWidth="1"/>
    <col min="8" max="8" width="5.28125" style="0" customWidth="1"/>
    <col min="9" max="9" width="12.140625" style="0" customWidth="1"/>
    <col min="10" max="10" width="13.421875" style="0" customWidth="1"/>
    <col min="11" max="11" width="9.8515625" style="0" customWidth="1"/>
    <col min="12" max="12" width="6.140625" style="0" customWidth="1"/>
    <col min="14" max="14" width="4.28125" style="0" customWidth="1"/>
    <col min="15" max="15" width="4.421875" style="0" customWidth="1"/>
    <col min="17" max="17" width="5.421875" style="0" customWidth="1"/>
    <col min="18" max="18" width="4.8515625" style="0" customWidth="1"/>
    <col min="20" max="20" width="7.140625" style="0" customWidth="1"/>
  </cols>
  <sheetData>
    <row r="1" spans="1:4" ht="15">
      <c r="A1" s="5" t="s">
        <v>2</v>
      </c>
      <c r="B1" s="5"/>
      <c r="C1" s="5"/>
      <c r="D1" s="3"/>
    </row>
    <row r="2" spans="1:23" ht="15">
      <c r="A2" s="6" t="s">
        <v>3</v>
      </c>
      <c r="B2" s="6"/>
      <c r="C2" s="6"/>
      <c r="E2" s="10" t="s">
        <v>4</v>
      </c>
      <c r="F2" s="11">
        <v>184900</v>
      </c>
      <c r="G2" s="12" t="s">
        <v>5</v>
      </c>
      <c r="H2" s="10" t="s">
        <v>9</v>
      </c>
      <c r="I2" s="11">
        <v>5517000</v>
      </c>
      <c r="J2" s="6" t="s">
        <v>6</v>
      </c>
      <c r="K2" s="10" t="s">
        <v>7</v>
      </c>
      <c r="L2" s="6">
        <v>1200</v>
      </c>
      <c r="M2" s="6" t="s">
        <v>8</v>
      </c>
      <c r="N2" s="10" t="s">
        <v>10</v>
      </c>
      <c r="O2" s="12">
        <v>30</v>
      </c>
      <c r="P2" s="6" t="s">
        <v>11</v>
      </c>
      <c r="Q2" s="10" t="s">
        <v>12</v>
      </c>
      <c r="R2" s="12">
        <v>0.1</v>
      </c>
      <c r="S2" s="10" t="s">
        <v>13</v>
      </c>
      <c r="T2" s="12">
        <v>4.053</v>
      </c>
      <c r="U2" s="6" t="s">
        <v>14</v>
      </c>
      <c r="V2" s="10" t="s">
        <v>15</v>
      </c>
      <c r="W2" s="12">
        <v>0.305</v>
      </c>
    </row>
    <row r="3" spans="1:9" ht="15">
      <c r="A3" s="14" t="s">
        <v>16</v>
      </c>
      <c r="B3" s="14"/>
      <c r="C3" s="14"/>
      <c r="D3" s="3"/>
      <c r="F3" s="1"/>
      <c r="I3" s="1"/>
    </row>
    <row r="4" spans="1:22" ht="15">
      <c r="A4" s="8" t="s">
        <v>17</v>
      </c>
      <c r="B4" s="8"/>
      <c r="C4" s="8"/>
      <c r="E4" s="15" t="s">
        <v>4</v>
      </c>
      <c r="F4" s="29">
        <v>116300</v>
      </c>
      <c r="G4" s="8" t="s">
        <v>5</v>
      </c>
      <c r="H4" s="15" t="s">
        <v>18</v>
      </c>
      <c r="I4" s="9">
        <v>495000000</v>
      </c>
      <c r="J4" s="8" t="s">
        <v>19</v>
      </c>
      <c r="K4" s="8"/>
      <c r="L4" s="8"/>
      <c r="M4" s="8"/>
      <c r="N4" s="8"/>
      <c r="O4" s="8"/>
      <c r="P4" s="8"/>
      <c r="Q4" s="15" t="s">
        <v>20</v>
      </c>
      <c r="R4" s="13">
        <v>0.098</v>
      </c>
      <c r="S4" s="15" t="s">
        <v>21</v>
      </c>
      <c r="T4" s="8">
        <v>0.307</v>
      </c>
      <c r="U4" s="15" t="s">
        <v>23</v>
      </c>
      <c r="V4" s="13">
        <v>0.04</v>
      </c>
    </row>
    <row r="5" spans="1:22" ht="15">
      <c r="A5" s="2"/>
      <c r="B5" s="2"/>
      <c r="C5" s="27" t="s">
        <v>28</v>
      </c>
      <c r="E5" s="2"/>
      <c r="F5" s="26" t="s">
        <v>29</v>
      </c>
      <c r="G5" s="2"/>
      <c r="H5" s="20"/>
      <c r="I5" s="19"/>
      <c r="J5" s="2"/>
      <c r="K5" s="2"/>
      <c r="L5" s="2"/>
      <c r="M5" s="2"/>
      <c r="N5" s="2"/>
      <c r="O5" s="2"/>
      <c r="P5" s="2"/>
      <c r="Q5" s="20"/>
      <c r="R5" s="21"/>
      <c r="S5" s="20"/>
      <c r="T5" s="2"/>
      <c r="U5" s="20"/>
      <c r="V5" s="21"/>
    </row>
    <row r="6" spans="1:18" ht="15">
      <c r="A6" s="2"/>
      <c r="B6" s="2"/>
      <c r="C6" s="16" t="s">
        <v>26</v>
      </c>
      <c r="D6" s="18"/>
      <c r="F6" s="24" t="s">
        <v>26</v>
      </c>
      <c r="I6" s="17" t="s">
        <v>26</v>
      </c>
      <c r="K6" s="28" t="s">
        <v>31</v>
      </c>
      <c r="L6" s="28"/>
      <c r="M6" s="28"/>
      <c r="N6" s="28"/>
      <c r="O6" s="28"/>
      <c r="P6" s="28"/>
      <c r="Q6" s="28"/>
      <c r="R6" s="28"/>
    </row>
    <row r="7" spans="1:11" ht="15">
      <c r="A7" t="s">
        <v>0</v>
      </c>
      <c r="B7" t="s">
        <v>1</v>
      </c>
      <c r="C7" s="22" t="s">
        <v>27</v>
      </c>
      <c r="E7" s="8" t="s">
        <v>22</v>
      </c>
      <c r="F7" s="25" t="s">
        <v>24</v>
      </c>
      <c r="I7" s="4" t="s">
        <v>25</v>
      </c>
      <c r="K7" s="28"/>
    </row>
    <row r="8" spans="1:11" ht="15">
      <c r="A8">
        <v>200</v>
      </c>
      <c r="B8">
        <f>A8+273</f>
        <v>473</v>
      </c>
      <c r="C8" s="23">
        <f>$L$2*$I$2*EXP(-$F$2/B8/8.314)*$O$2*$R$2/(1+$T$2*$O$2*$W$2)</f>
        <v>1.9838963628697307E-12</v>
      </c>
      <c r="D8" s="19"/>
      <c r="E8" s="8">
        <f>EXP(-4.946+4897/B8)</f>
        <v>222.97631144464845</v>
      </c>
      <c r="F8" s="24">
        <f>$L$2*$I$4*EXP(-$F$4/8.314/B8)*($R$4*$T$4-$V$4*$W$2/E8)</f>
        <v>0.002556113644046576</v>
      </c>
      <c r="I8" s="7">
        <f>$L$2*$I$2*EXP(-$F$2*1000/B8/8.314)*$O$2*$R$2/(1+$T$2*$O$2*$W$2)</f>
        <v>0</v>
      </c>
      <c r="K8" s="28"/>
    </row>
    <row r="9" spans="1:11" ht="15">
      <c r="A9">
        <f>A8+10</f>
        <v>210</v>
      </c>
      <c r="B9">
        <f aca="true" t="shared" si="0" ref="B9:B72">A9+273</f>
        <v>483</v>
      </c>
      <c r="C9" s="23">
        <f aca="true" t="shared" si="1" ref="C9:C72">$L$2*$I$2*EXP(-$F$2/B9/8.314)*$O$2*$R$2/(1+$T$2*$O$2*$W$2)</f>
        <v>5.251553361493541E-12</v>
      </c>
      <c r="D9" s="19"/>
      <c r="E9" s="8">
        <f aca="true" t="shared" si="2" ref="E9:E72">EXP(-4.946+4897/B9)</f>
        <v>179.95671614412058</v>
      </c>
      <c r="F9" s="24">
        <f aca="true" t="shared" si="3" ref="F9:F72">$L$2*$I$4*EXP(-$F$4/8.314/B9)*($R$4*$T$4-$V$4*$W$2/E9)</f>
        <v>0.0047131117847290845</v>
      </c>
      <c r="I9" s="7">
        <f aca="true" t="shared" si="4" ref="I9:I72">$L$2*$I$2*EXP(-$F$2*1000/B9/8.314)*$O$2*$R$2/(1+$T$2*$O$2*$W$2)</f>
        <v>0</v>
      </c>
      <c r="K9" s="28"/>
    </row>
    <row r="10" spans="1:11" ht="15">
      <c r="A10">
        <f aca="true" t="shared" si="5" ref="A10:A73">A9+10</f>
        <v>220</v>
      </c>
      <c r="B10">
        <f t="shared" si="0"/>
        <v>493</v>
      </c>
      <c r="C10" s="23">
        <f t="shared" si="1"/>
        <v>1.3363053899156445E-11</v>
      </c>
      <c r="D10" s="19"/>
      <c r="E10" s="8">
        <f t="shared" si="2"/>
        <v>146.50548680132212</v>
      </c>
      <c r="F10" s="24">
        <f t="shared" si="3"/>
        <v>0.008476426669226862</v>
      </c>
      <c r="I10" s="7">
        <f t="shared" si="4"/>
        <v>0</v>
      </c>
      <c r="K10" s="28"/>
    </row>
    <row r="11" spans="1:11" ht="15">
      <c r="A11">
        <f t="shared" si="5"/>
        <v>230</v>
      </c>
      <c r="B11">
        <f t="shared" si="0"/>
        <v>503</v>
      </c>
      <c r="C11" s="23">
        <f t="shared" si="1"/>
        <v>3.276390874754669E-11</v>
      </c>
      <c r="D11" s="19"/>
      <c r="E11" s="8">
        <f t="shared" si="2"/>
        <v>120.251632059401</v>
      </c>
      <c r="F11" s="24">
        <f t="shared" si="3"/>
        <v>0.01489135924667093</v>
      </c>
      <c r="I11" s="7">
        <f t="shared" si="4"/>
        <v>0</v>
      </c>
      <c r="K11" s="28"/>
    </row>
    <row r="12" spans="1:11" ht="15">
      <c r="A12">
        <f t="shared" si="5"/>
        <v>240</v>
      </c>
      <c r="B12">
        <f t="shared" si="0"/>
        <v>513</v>
      </c>
      <c r="C12" s="23">
        <f t="shared" si="1"/>
        <v>7.757126975553099E-11</v>
      </c>
      <c r="D12" s="19"/>
      <c r="E12" s="8">
        <f t="shared" si="2"/>
        <v>99.46531265605279</v>
      </c>
      <c r="F12" s="24">
        <f t="shared" si="3"/>
        <v>0.025589444614623213</v>
      </c>
      <c r="I12" s="7">
        <f t="shared" si="4"/>
        <v>0</v>
      </c>
      <c r="K12" s="28"/>
    </row>
    <row r="13" spans="1:11" ht="15">
      <c r="A13">
        <f t="shared" si="5"/>
        <v>250</v>
      </c>
      <c r="B13">
        <f t="shared" si="0"/>
        <v>523</v>
      </c>
      <c r="C13" s="23">
        <f t="shared" si="1"/>
        <v>1.7770200136056413E-10</v>
      </c>
      <c r="D13" s="19"/>
      <c r="E13" s="8">
        <f t="shared" si="2"/>
        <v>82.87129311922926</v>
      </c>
      <c r="F13" s="24">
        <f t="shared" si="3"/>
        <v>0.043066070259797154</v>
      </c>
      <c r="I13" s="7">
        <f t="shared" si="4"/>
        <v>0</v>
      </c>
      <c r="K13" s="28"/>
    </row>
    <row r="14" spans="1:11" ht="15">
      <c r="A14">
        <f t="shared" si="5"/>
        <v>260</v>
      </c>
      <c r="B14">
        <f t="shared" si="0"/>
        <v>533</v>
      </c>
      <c r="C14" s="23">
        <f t="shared" si="1"/>
        <v>3.946168421682518E-10</v>
      </c>
      <c r="D14" s="19"/>
      <c r="E14" s="8">
        <f t="shared" si="2"/>
        <v>69.52019325410978</v>
      </c>
      <c r="F14" s="24">
        <f t="shared" si="3"/>
        <v>0.07106552832101157</v>
      </c>
      <c r="I14" s="7">
        <f t="shared" si="4"/>
        <v>0</v>
      </c>
      <c r="K14" s="28"/>
    </row>
    <row r="15" spans="1:11" ht="15">
      <c r="A15">
        <f t="shared" si="5"/>
        <v>270</v>
      </c>
      <c r="B15">
        <f t="shared" si="0"/>
        <v>543</v>
      </c>
      <c r="C15" s="23">
        <f t="shared" si="1"/>
        <v>8.509363949121829E-10</v>
      </c>
      <c r="D15" s="19"/>
      <c r="E15" s="8">
        <f t="shared" si="2"/>
        <v>58.69861935862864</v>
      </c>
      <c r="F15" s="24">
        <f t="shared" si="3"/>
        <v>0.1151054802859654</v>
      </c>
      <c r="I15" s="7">
        <f t="shared" si="4"/>
        <v>0</v>
      </c>
      <c r="K15" s="28"/>
    </row>
    <row r="16" spans="1:11" ht="15">
      <c r="A16">
        <f t="shared" si="5"/>
        <v>280</v>
      </c>
      <c r="B16">
        <f t="shared" si="0"/>
        <v>553</v>
      </c>
      <c r="C16" s="23">
        <f t="shared" si="1"/>
        <v>1.7846336934060547E-09</v>
      </c>
      <c r="D16" s="19"/>
      <c r="E16" s="8">
        <f t="shared" si="2"/>
        <v>49.86575720702131</v>
      </c>
      <c r="F16" s="24">
        <f t="shared" si="3"/>
        <v>0.18317912773383666</v>
      </c>
      <c r="I16" s="7">
        <f t="shared" si="4"/>
        <v>0</v>
      </c>
      <c r="K16" s="28"/>
    </row>
    <row r="17" spans="1:11" ht="15">
      <c r="A17">
        <f t="shared" si="5"/>
        <v>290</v>
      </c>
      <c r="B17">
        <f t="shared" si="0"/>
        <v>563</v>
      </c>
      <c r="C17" s="23">
        <f t="shared" si="1"/>
        <v>3.6456478746187027E-09</v>
      </c>
      <c r="D17" s="19"/>
      <c r="E17" s="8">
        <f t="shared" si="2"/>
        <v>42.608176913074544</v>
      </c>
      <c r="F17" s="24">
        <f t="shared" si="3"/>
        <v>0.2866800509831642</v>
      </c>
      <c r="I17" s="7">
        <f t="shared" si="4"/>
        <v>0</v>
      </c>
      <c r="K17" s="28"/>
    </row>
    <row r="18" spans="1:11" ht="15">
      <c r="A18">
        <f t="shared" si="5"/>
        <v>300</v>
      </c>
      <c r="B18">
        <f t="shared" si="0"/>
        <v>573</v>
      </c>
      <c r="C18" s="23">
        <f t="shared" si="1"/>
        <v>7.26393968936507E-09</v>
      </c>
      <c r="D18" s="19"/>
      <c r="E18" s="8">
        <f t="shared" si="2"/>
        <v>36.607305287123516</v>
      </c>
      <c r="F18" s="24">
        <f t="shared" si="3"/>
        <v>0.44160147990622645</v>
      </c>
      <c r="I18" s="7">
        <f t="shared" si="4"/>
        <v>0</v>
      </c>
      <c r="K18" s="28"/>
    </row>
    <row r="19" spans="1:11" ht="15">
      <c r="A19">
        <f t="shared" si="5"/>
        <v>310</v>
      </c>
      <c r="B19">
        <f t="shared" si="0"/>
        <v>583</v>
      </c>
      <c r="C19" s="23">
        <f t="shared" si="1"/>
        <v>1.4135097679743091E-08</v>
      </c>
      <c r="D19" s="19"/>
      <c r="E19" s="8">
        <f t="shared" si="2"/>
        <v>31.615798456903676</v>
      </c>
      <c r="F19" s="24">
        <f t="shared" si="3"/>
        <v>0.6700684195740633</v>
      </c>
      <c r="I19" s="7">
        <f t="shared" si="4"/>
        <v>0</v>
      </c>
      <c r="K19" s="28"/>
    </row>
    <row r="20" spans="1:11" ht="15">
      <c r="A20">
        <f t="shared" si="5"/>
        <v>320</v>
      </c>
      <c r="B20">
        <f t="shared" si="0"/>
        <v>593</v>
      </c>
      <c r="C20" s="23">
        <f t="shared" si="1"/>
        <v>2.6895156771545127E-08</v>
      </c>
      <c r="D20" s="19"/>
      <c r="E20" s="8">
        <f t="shared" si="2"/>
        <v>27.4402281696569</v>
      </c>
      <c r="F20" s="24">
        <f t="shared" si="3"/>
        <v>1.0022672322067478</v>
      </c>
      <c r="I20" s="7">
        <f t="shared" si="4"/>
        <v>0</v>
      </c>
      <c r="K20" s="28"/>
    </row>
    <row r="21" spans="1:11" ht="15">
      <c r="A21">
        <f t="shared" si="5"/>
        <v>330</v>
      </c>
      <c r="B21">
        <f t="shared" si="0"/>
        <v>603</v>
      </c>
      <c r="C21" s="23">
        <f t="shared" si="1"/>
        <v>5.009370665657994E-08</v>
      </c>
      <c r="D21" s="19"/>
      <c r="E21" s="8">
        <f t="shared" si="2"/>
        <v>23.928288059911445</v>
      </c>
      <c r="F21" s="24">
        <f t="shared" si="3"/>
        <v>1.4788425876756888</v>
      </c>
      <c r="I21" s="7">
        <f t="shared" si="4"/>
        <v>0</v>
      </c>
      <c r="K21" s="28"/>
    </row>
    <row r="22" spans="1:11" ht="15">
      <c r="A22">
        <f t="shared" si="5"/>
        <v>340</v>
      </c>
      <c r="B22">
        <f t="shared" si="0"/>
        <v>613</v>
      </c>
      <c r="C22" s="23">
        <f t="shared" si="1"/>
        <v>9.14280720456678E-08</v>
      </c>
      <c r="D22" s="19"/>
      <c r="E22" s="8">
        <f t="shared" si="2"/>
        <v>20.959264127334553</v>
      </c>
      <c r="F22" s="24">
        <f t="shared" si="3"/>
        <v>2.1538357035561675</v>
      </c>
      <c r="I22" s="7">
        <f t="shared" si="4"/>
        <v>0</v>
      </c>
      <c r="K22" s="28"/>
    </row>
    <row r="23" spans="1:11" ht="15">
      <c r="A23">
        <f t="shared" si="5"/>
        <v>350</v>
      </c>
      <c r="B23">
        <f t="shared" si="0"/>
        <v>623</v>
      </c>
      <c r="C23" s="23">
        <f t="shared" si="1"/>
        <v>1.6367698938566236E-07</v>
      </c>
      <c r="D23" s="19"/>
      <c r="E23" s="8">
        <f t="shared" si="2"/>
        <v>18.436882278799636</v>
      </c>
      <c r="F23" s="24">
        <f t="shared" si="3"/>
        <v>3.0982400328004682</v>
      </c>
      <c r="I23" s="7">
        <f t="shared" si="4"/>
        <v>0</v>
      </c>
      <c r="K23" s="28"/>
    </row>
    <row r="24" spans="1:11" ht="15">
      <c r="A24">
        <f t="shared" si="5"/>
        <v>360</v>
      </c>
      <c r="B24">
        <f t="shared" si="0"/>
        <v>633</v>
      </c>
      <c r="C24" s="23">
        <f t="shared" si="1"/>
        <v>2.876768524479173E-07</v>
      </c>
      <c r="D24" s="19"/>
      <c r="E24" s="8">
        <f t="shared" si="2"/>
        <v>16.283900742618968</v>
      </c>
      <c r="F24" s="24">
        <f t="shared" si="3"/>
        <v>4.404250529258746</v>
      </c>
      <c r="I24" s="7">
        <f t="shared" si="4"/>
        <v>0</v>
      </c>
      <c r="K24" s="28"/>
    </row>
    <row r="25" spans="1:11" ht="15">
      <c r="A25">
        <f t="shared" si="5"/>
        <v>370</v>
      </c>
      <c r="B25">
        <f t="shared" si="0"/>
        <v>643</v>
      </c>
      <c r="C25" s="23">
        <f t="shared" si="1"/>
        <v>4.968259279272252E-07</v>
      </c>
      <c r="D25" s="19"/>
      <c r="E25" s="8">
        <f t="shared" si="2"/>
        <v>14.437993095853086</v>
      </c>
      <c r="F25" s="24">
        <f t="shared" si="3"/>
        <v>6.190279825620134</v>
      </c>
      <c r="I25" s="7">
        <f t="shared" si="4"/>
        <v>0</v>
      </c>
      <c r="K25" s="28"/>
    </row>
    <row r="26" spans="1:11" ht="15">
      <c r="A26">
        <f t="shared" si="5"/>
        <v>380</v>
      </c>
      <c r="B26">
        <f t="shared" si="0"/>
        <v>653</v>
      </c>
      <c r="C26" s="23">
        <f t="shared" si="1"/>
        <v>8.437924067745025E-07</v>
      </c>
      <c r="D26" s="19"/>
      <c r="E26" s="8">
        <f t="shared" si="2"/>
        <v>12.848592897635847</v>
      </c>
      <c r="F26" s="24">
        <f t="shared" si="3"/>
        <v>8.606808597563521</v>
      </c>
      <c r="I26" s="7">
        <f t="shared" si="4"/>
        <v>0</v>
      </c>
      <c r="K26" s="28"/>
    </row>
    <row r="27" spans="1:11" ht="15">
      <c r="A27">
        <f t="shared" si="5"/>
        <v>390</v>
      </c>
      <c r="B27">
        <f t="shared" si="0"/>
        <v>663</v>
      </c>
      <c r="C27" s="23">
        <f t="shared" si="1"/>
        <v>1.4103531326202199E-06</v>
      </c>
      <c r="D27" s="19"/>
      <c r="E27" s="8">
        <f t="shared" si="2"/>
        <v>11.474459818996703</v>
      </c>
      <c r="F27" s="24">
        <f t="shared" si="3"/>
        <v>11.843127586250885</v>
      </c>
      <c r="I27" s="7">
        <f t="shared" si="4"/>
        <v>0</v>
      </c>
      <c r="K27" s="28"/>
    </row>
    <row r="28" spans="1:11" ht="15">
      <c r="A28">
        <f t="shared" si="5"/>
        <v>400</v>
      </c>
      <c r="B28">
        <f t="shared" si="0"/>
        <v>673</v>
      </c>
      <c r="C28" s="23">
        <f t="shared" si="1"/>
        <v>2.321615728998401E-06</v>
      </c>
      <c r="D28" s="19"/>
      <c r="E28" s="8">
        <f t="shared" si="2"/>
        <v>10.281790754793821</v>
      </c>
      <c r="F28" s="24">
        <f t="shared" si="3"/>
        <v>16.135014770760954</v>
      </c>
      <c r="I28" s="7">
        <f t="shared" si="4"/>
        <v>0</v>
      </c>
      <c r="K28" s="28"/>
    </row>
    <row r="29" spans="1:11" ht="15">
      <c r="A29">
        <f t="shared" si="5"/>
        <v>410</v>
      </c>
      <c r="B29">
        <f t="shared" si="0"/>
        <v>683</v>
      </c>
      <c r="C29" s="23">
        <f t="shared" si="1"/>
        <v>3.7662940876168785E-06</v>
      </c>
      <c r="D29" s="19"/>
      <c r="E29" s="8">
        <f t="shared" si="2"/>
        <v>9.24274524373554</v>
      </c>
      <c r="F29" s="24">
        <f t="shared" si="3"/>
        <v>21.773372638116776</v>
      </c>
      <c r="I29" s="7">
        <f t="shared" si="4"/>
        <v>0</v>
      </c>
      <c r="K29" s="28"/>
    </row>
    <row r="30" spans="1:11" ht="15">
      <c r="A30">
        <f t="shared" si="5"/>
        <v>420</v>
      </c>
      <c r="B30">
        <f t="shared" si="0"/>
        <v>693</v>
      </c>
      <c r="C30" s="23">
        <f t="shared" si="1"/>
        <v>6.0252342752444E-06</v>
      </c>
      <c r="D30" s="19"/>
      <c r="E30" s="8">
        <f t="shared" si="2"/>
        <v>8.334287806140054</v>
      </c>
      <c r="F30" s="24">
        <f t="shared" si="3"/>
        <v>29.11382707489919</v>
      </c>
      <c r="I30" s="7">
        <f t="shared" si="4"/>
        <v>0</v>
      </c>
      <c r="K30" s="28"/>
    </row>
    <row r="31" spans="1:11" ht="15">
      <c r="A31">
        <f t="shared" si="5"/>
        <v>430</v>
      </c>
      <c r="B31">
        <f t="shared" si="0"/>
        <v>703</v>
      </c>
      <c r="C31" s="23">
        <f t="shared" si="1"/>
        <v>9.511045302692312E-06</v>
      </c>
      <c r="D31" s="19"/>
      <c r="E31" s="8">
        <f t="shared" si="2"/>
        <v>7.53727414510764</v>
      </c>
      <c r="F31" s="24">
        <f t="shared" si="3"/>
        <v>38.58726086620615</v>
      </c>
      <c r="I31" s="7">
        <f t="shared" si="4"/>
        <v>0</v>
      </c>
      <c r="K31" s="28"/>
    </row>
    <row r="32" spans="1:11" ht="15">
      <c r="A32">
        <f t="shared" si="5"/>
        <v>440</v>
      </c>
      <c r="B32">
        <f t="shared" si="0"/>
        <v>713</v>
      </c>
      <c r="C32" s="23">
        <f t="shared" si="1"/>
        <v>1.4822499072736311E-05</v>
      </c>
      <c r="D32" s="19"/>
      <c r="E32" s="8">
        <f t="shared" si="2"/>
        <v>6.835726070519625</v>
      </c>
      <c r="F32" s="24">
        <f t="shared" si="3"/>
        <v>50.71122099276176</v>
      </c>
      <c r="I32" s="7">
        <f t="shared" si="4"/>
        <v>0</v>
      </c>
      <c r="K32" s="28"/>
    </row>
    <row r="33" spans="1:11" ht="15">
      <c r="A33">
        <f t="shared" si="5"/>
        <v>450</v>
      </c>
      <c r="B33">
        <f t="shared" si="0"/>
        <v>723</v>
      </c>
      <c r="C33" s="23">
        <f t="shared" si="1"/>
        <v>2.281834987642911E-05</v>
      </c>
      <c r="D33" s="19"/>
      <c r="E33" s="8">
        <f t="shared" si="2"/>
        <v>6.2162532771008685</v>
      </c>
      <c r="F33" s="24">
        <f t="shared" si="3"/>
        <v>66.10209982480254</v>
      </c>
      <c r="I33" s="7">
        <f t="shared" si="4"/>
        <v>0</v>
      </c>
      <c r="K33" s="28"/>
    </row>
    <row r="34" spans="1:11" ht="15">
      <c r="A34">
        <f t="shared" si="5"/>
        <v>460</v>
      </c>
      <c r="B34">
        <f t="shared" si="0"/>
        <v>733</v>
      </c>
      <c r="C34" s="23">
        <f t="shared" si="1"/>
        <v>3.471641087302858E-05</v>
      </c>
      <c r="D34" s="19"/>
      <c r="E34" s="8">
        <f t="shared" si="2"/>
        <v>5.667590001914609</v>
      </c>
      <c r="F34" s="24">
        <f t="shared" si="3"/>
        <v>85.48794598936638</v>
      </c>
      <c r="I34" s="7">
        <f t="shared" si="4"/>
        <v>0</v>
      </c>
      <c r="K34" s="28"/>
    </row>
    <row r="35" spans="1:11" ht="15">
      <c r="A35">
        <f t="shared" si="5"/>
        <v>470</v>
      </c>
      <c r="B35">
        <f t="shared" si="0"/>
        <v>743</v>
      </c>
      <c r="C35" s="23">
        <f t="shared" si="1"/>
        <v>5.222513860747768E-05</v>
      </c>
      <c r="D35" s="19"/>
      <c r="E35" s="8">
        <f t="shared" si="2"/>
        <v>5.180222007080387</v>
      </c>
      <c r="F35" s="24">
        <f t="shared" si="3"/>
        <v>109.7217113146692</v>
      </c>
      <c r="I35" s="7">
        <f t="shared" si="4"/>
        <v>0</v>
      </c>
      <c r="K35" s="28"/>
    </row>
    <row r="36" spans="1:11" ht="15">
      <c r="A36">
        <f t="shared" si="5"/>
        <v>480</v>
      </c>
      <c r="B36">
        <f t="shared" si="0"/>
        <v>753</v>
      </c>
      <c r="C36" s="23">
        <f t="shared" si="1"/>
        <v>7.771664252350475E-05</v>
      </c>
      <c r="D36" s="19"/>
      <c r="E36" s="8">
        <f t="shared" si="2"/>
        <v>4.746084930939067</v>
      </c>
      <c r="F36" s="24">
        <f t="shared" si="3"/>
        <v>139.79468612227586</v>
      </c>
      <c r="I36" s="7">
        <f t="shared" si="4"/>
        <v>0</v>
      </c>
      <c r="K36" s="28"/>
    </row>
    <row r="37" spans="1:11" ht="15">
      <c r="A37">
        <f t="shared" si="5"/>
        <v>490</v>
      </c>
      <c r="B37">
        <f t="shared" si="0"/>
        <v>763</v>
      </c>
      <c r="C37" s="23">
        <f t="shared" si="1"/>
        <v>0.0001144519799652416</v>
      </c>
      <c r="D37" s="19"/>
      <c r="E37" s="8">
        <f t="shared" si="2"/>
        <v>4.3583192967874504</v>
      </c>
      <c r="F37" s="24">
        <f t="shared" si="3"/>
        <v>176.84981664555076</v>
      </c>
      <c r="I37" s="7">
        <f t="shared" si="4"/>
        <v>0</v>
      </c>
      <c r="K37" s="28"/>
    </row>
    <row r="38" spans="1:11" ht="15">
      <c r="A38">
        <f t="shared" si="5"/>
        <v>500</v>
      </c>
      <c r="B38">
        <f t="shared" si="0"/>
        <v>773</v>
      </c>
      <c r="C38" s="23">
        <f t="shared" si="1"/>
        <v>0.00016687184265053398</v>
      </c>
      <c r="D38" s="19"/>
      <c r="E38" s="8">
        <f t="shared" si="2"/>
        <v>4.011070706370043</v>
      </c>
      <c r="F38" s="24">
        <f t="shared" si="3"/>
        <v>222.19453600705563</v>
      </c>
      <c r="I38" s="7">
        <f t="shared" si="4"/>
        <v>0</v>
      </c>
      <c r="K38" s="28"/>
    </row>
    <row r="39" spans="1:11" ht="15">
      <c r="A39">
        <f t="shared" si="5"/>
        <v>510</v>
      </c>
      <c r="B39">
        <f t="shared" si="0"/>
        <v>783</v>
      </c>
      <c r="C39" s="23">
        <f t="shared" si="1"/>
        <v>0.00024096831067806478</v>
      </c>
      <c r="D39" s="19"/>
      <c r="E39" s="8">
        <f t="shared" si="2"/>
        <v>3.699326227627266</v>
      </c>
      <c r="F39" s="24">
        <f t="shared" si="3"/>
        <v>277.3126745912279</v>
      </c>
      <c r="I39" s="7">
        <f t="shared" si="4"/>
        <v>0</v>
      </c>
      <c r="K39" s="28"/>
    </row>
    <row r="40" spans="1:11" ht="15">
      <c r="A40">
        <f t="shared" si="5"/>
        <v>520</v>
      </c>
      <c r="B40">
        <f t="shared" si="0"/>
        <v>793</v>
      </c>
      <c r="C40" s="23">
        <f t="shared" si="1"/>
        <v>0.00034475626504910575</v>
      </c>
      <c r="D40" s="19"/>
      <c r="E40" s="8">
        <f t="shared" si="2"/>
        <v>3.4187798987152864</v>
      </c>
      <c r="F40" s="24">
        <f t="shared" si="3"/>
        <v>343.8749474923877</v>
      </c>
      <c r="I40" s="7">
        <f t="shared" si="4"/>
        <v>0</v>
      </c>
      <c r="K40" s="28"/>
    </row>
    <row r="41" spans="1:11" ht="15">
      <c r="A41">
        <f t="shared" si="5"/>
        <v>530</v>
      </c>
      <c r="B41">
        <f t="shared" si="0"/>
        <v>803</v>
      </c>
      <c r="C41" s="23">
        <f t="shared" si="1"/>
        <v>0.0004888663266211437</v>
      </c>
      <c r="D41" s="19"/>
      <c r="E41" s="8">
        <f t="shared" si="2"/>
        <v>3.165721750984018</v>
      </c>
      <c r="F41" s="24">
        <f t="shared" si="3"/>
        <v>423.74744676843744</v>
      </c>
      <c r="I41" s="7">
        <f t="shared" si="4"/>
        <v>0</v>
      </c>
      <c r="K41" s="28"/>
    </row>
    <row r="42" spans="1:11" ht="15">
      <c r="A42">
        <f t="shared" si="5"/>
        <v>540</v>
      </c>
      <c r="B42">
        <f t="shared" si="0"/>
        <v>813</v>
      </c>
      <c r="C42" s="23">
        <f t="shared" si="1"/>
        <v>0.0006872848417978722</v>
      </c>
      <c r="D42" s="19"/>
      <c r="E42" s="8">
        <f t="shared" si="2"/>
        <v>2.9369459053221285</v>
      </c>
      <c r="F42" s="24">
        <f t="shared" si="3"/>
        <v>518.9974953163838</v>
      </c>
      <c r="I42" s="7">
        <f t="shared" si="4"/>
        <v>0</v>
      </c>
      <c r="K42" s="28"/>
    </row>
    <row r="43" spans="1:11" ht="15">
      <c r="A43">
        <f t="shared" si="5"/>
        <v>550</v>
      </c>
      <c r="B43">
        <f t="shared" si="0"/>
        <v>823</v>
      </c>
      <c r="C43" s="23">
        <f t="shared" si="1"/>
        <v>0.0009582704721543242</v>
      </c>
      <c r="D43" s="19"/>
      <c r="E43" s="8">
        <f t="shared" si="2"/>
        <v>2.7296741962014868</v>
      </c>
      <c r="F43" s="24">
        <f t="shared" si="3"/>
        <v>631.8961481839189</v>
      </c>
      <c r="I43" s="7">
        <f t="shared" si="4"/>
        <v>0</v>
      </c>
      <c r="K43" s="28"/>
    </row>
    <row r="44" spans="1:11" ht="15">
      <c r="A44">
        <f t="shared" si="5"/>
        <v>560</v>
      </c>
      <c r="B44">
        <f t="shared" si="0"/>
        <v>833</v>
      </c>
      <c r="C44" s="23">
        <f t="shared" si="1"/>
        <v>0.001325481370701533</v>
      </c>
      <c r="D44" s="19"/>
      <c r="E44" s="8">
        <f t="shared" si="2"/>
        <v>2.541492484021523</v>
      </c>
      <c r="F44" s="24">
        <f t="shared" si="3"/>
        <v>764.916556950999</v>
      </c>
      <c r="I44" s="7">
        <f t="shared" si="4"/>
        <v>0</v>
      </c>
      <c r="K44" s="28"/>
    </row>
    <row r="45" spans="1:11" ht="15">
      <c r="A45">
        <f t="shared" si="5"/>
        <v>570</v>
      </c>
      <c r="B45">
        <f t="shared" si="0"/>
        <v>843</v>
      </c>
      <c r="C45" s="23">
        <f t="shared" si="1"/>
        <v>0.001819351740266262</v>
      </c>
      <c r="D45" s="19"/>
      <c r="E45" s="8">
        <f t="shared" si="2"/>
        <v>2.370297372998926</v>
      </c>
      <c r="F45" s="24">
        <f t="shared" si="3"/>
        <v>920.7273443827723</v>
      </c>
      <c r="I45" s="7">
        <f t="shared" si="4"/>
        <v>0</v>
      </c>
      <c r="K45" s="28"/>
    </row>
    <row r="46" spans="1:11" ht="15">
      <c r="A46">
        <f t="shared" si="5"/>
        <v>580</v>
      </c>
      <c r="B46">
        <f t="shared" si="0"/>
        <v>853</v>
      </c>
      <c r="C46" s="23">
        <f t="shared" si="1"/>
        <v>0.002478761762292619</v>
      </c>
      <c r="D46" s="19"/>
      <c r="E46" s="8">
        <f t="shared" si="2"/>
        <v>2.214251492377631</v>
      </c>
      <c r="F46" s="24">
        <f t="shared" si="3"/>
        <v>1102.180070796884</v>
      </c>
      <c r="I46" s="7">
        <f t="shared" si="4"/>
        <v>0</v>
      </c>
      <c r="K46" s="28"/>
    </row>
    <row r="47" spans="1:11" ht="15">
      <c r="A47">
        <f t="shared" si="5"/>
        <v>590</v>
      </c>
      <c r="B47">
        <f t="shared" si="0"/>
        <v>863</v>
      </c>
      <c r="C47" s="23">
        <f t="shared" si="1"/>
        <v>0.0033530504438946487</v>
      </c>
      <c r="D47" s="19"/>
      <c r="E47" s="8">
        <f t="shared" si="2"/>
        <v>2.0717458487628884</v>
      </c>
      <c r="F47" s="24">
        <f t="shared" si="3"/>
        <v>1312.2898114166735</v>
      </c>
      <c r="I47" s="7">
        <f t="shared" si="4"/>
        <v>0</v>
      </c>
      <c r="K47" s="28"/>
    </row>
    <row r="48" spans="1:11" ht="15">
      <c r="A48">
        <f t="shared" si="5"/>
        <v>600</v>
      </c>
      <c r="B48">
        <f t="shared" si="0"/>
        <v>873</v>
      </c>
      <c r="C48" s="23">
        <f t="shared" si="1"/>
        <v>0.004504426837475553</v>
      </c>
      <c r="D48" s="19"/>
      <c r="E48" s="8">
        <f t="shared" si="2"/>
        <v>1.9413680365811905</v>
      </c>
      <c r="F48" s="24">
        <f t="shared" si="3"/>
        <v>1554.2078062789833</v>
      </c>
      <c r="I48" s="7">
        <f t="shared" si="4"/>
        <v>0</v>
      </c>
      <c r="K48" s="28"/>
    </row>
    <row r="49" spans="1:11" ht="15">
      <c r="A49">
        <f t="shared" si="5"/>
        <v>610</v>
      </c>
      <c r="B49">
        <f t="shared" si="0"/>
        <v>883</v>
      </c>
      <c r="C49" s="23">
        <f t="shared" si="1"/>
        <v>0.0060108413145242914</v>
      </c>
      <c r="D49" s="19"/>
      <c r="E49" s="8">
        <f t="shared" si="2"/>
        <v>1.8218753172052118</v>
      </c>
      <c r="F49" s="24">
        <f t="shared" si="3"/>
        <v>1831.1850918709172</v>
      </c>
      <c r="I49" s="7">
        <f t="shared" si="4"/>
        <v>0</v>
      </c>
      <c r="K49" s="28"/>
    </row>
    <row r="50" spans="1:11" ht="15">
      <c r="A50">
        <f t="shared" si="5"/>
        <v>620</v>
      </c>
      <c r="B50">
        <f t="shared" si="0"/>
        <v>893</v>
      </c>
      <c r="C50" s="23">
        <f t="shared" si="1"/>
        <v>0.007969385090766643</v>
      </c>
      <c r="D50" s="19"/>
      <c r="E50" s="8">
        <f t="shared" si="2"/>
        <v>1.7121717569084949</v>
      </c>
      <c r="F50" s="24">
        <f t="shared" si="3"/>
        <v>2146.5259773662037</v>
      </c>
      <c r="I50" s="7">
        <f t="shared" si="4"/>
        <v>0</v>
      </c>
      <c r="K50" s="28"/>
    </row>
    <row r="51" spans="1:11" ht="15">
      <c r="A51">
        <f t="shared" si="5"/>
        <v>630</v>
      </c>
      <c r="B51">
        <f t="shared" si="0"/>
        <v>903</v>
      </c>
      <c r="C51" s="23">
        <f t="shared" si="1"/>
        <v>0.010500292964942813</v>
      </c>
      <c r="D51" s="19"/>
      <c r="E51" s="8">
        <f t="shared" si="2"/>
        <v>1.6112887586656883</v>
      </c>
      <c r="F51" s="24">
        <f t="shared" si="3"/>
        <v>2503.530188834116</v>
      </c>
      <c r="I51" s="7">
        <f t="shared" si="4"/>
        <v>0</v>
      </c>
      <c r="K51" s="28"/>
    </row>
    <row r="52" spans="1:11" ht="15">
      <c r="A52">
        <f t="shared" si="5"/>
        <v>640</v>
      </c>
      <c r="B52">
        <f t="shared" si="0"/>
        <v>913</v>
      </c>
      <c r="C52" s="23">
        <f t="shared" si="1"/>
        <v>0.013751631203444432</v>
      </c>
      <c r="D52" s="19"/>
      <c r="E52" s="8">
        <f t="shared" si="2"/>
        <v>1.518368440023884</v>
      </c>
      <c r="F52" s="24">
        <f t="shared" si="3"/>
        <v>2905.422472740595</v>
      </c>
      <c r="I52" s="7">
        <f t="shared" si="4"/>
        <v>0</v>
      </c>
      <c r="K52" s="28"/>
    </row>
    <row r="53" spans="1:11" ht="15">
      <c r="A53">
        <f t="shared" si="5"/>
        <v>650</v>
      </c>
      <c r="B53">
        <f t="shared" si="0"/>
        <v>923</v>
      </c>
      <c r="C53" s="23">
        <f t="shared" si="1"/>
        <v>0.017904759627700443</v>
      </c>
      <c r="D53" s="19"/>
      <c r="E53" s="8">
        <f t="shared" si="2"/>
        <v>1.432649404430784</v>
      </c>
      <c r="F53" s="24">
        <f t="shared" si="3"/>
        <v>3355.2684260038013</v>
      </c>
      <c r="I53" s="7">
        <f t="shared" si="4"/>
        <v>0</v>
      </c>
      <c r="K53" s="28"/>
    </row>
    <row r="54" spans="1:11" ht="15">
      <c r="A54">
        <f t="shared" si="5"/>
        <v>660</v>
      </c>
      <c r="B54">
        <f t="shared" si="0"/>
        <v>933</v>
      </c>
      <c r="C54" s="23">
        <f t="shared" si="1"/>
        <v>0.02318066418538429</v>
      </c>
      <c r="D54" s="19"/>
      <c r="E54" s="8">
        <f t="shared" si="2"/>
        <v>1.3534545309142754</v>
      </c>
      <c r="F54" s="24">
        <f t="shared" si="3"/>
        <v>3855.87530426645</v>
      </c>
      <c r="I54" s="7">
        <f t="shared" si="4"/>
        <v>0</v>
      </c>
      <c r="K54" s="28"/>
    </row>
    <row r="55" spans="1:11" ht="15">
      <c r="A55">
        <f t="shared" si="5"/>
        <v>670</v>
      </c>
      <c r="B55">
        <f t="shared" si="0"/>
        <v>943</v>
      </c>
      <c r="C55" s="23">
        <f t="shared" si="1"/>
        <v>0.029847263550647683</v>
      </c>
      <c r="D55" s="19"/>
      <c r="E55" s="8">
        <f t="shared" si="2"/>
        <v>1.280180470339025</v>
      </c>
      <c r="F55" s="24">
        <f t="shared" si="3"/>
        <v>4409.676553268306</v>
      </c>
      <c r="I55" s="7">
        <f t="shared" si="4"/>
        <v>0</v>
      </c>
      <c r="K55" s="28"/>
    </row>
    <row r="56" spans="1:11" ht="15">
      <c r="A56">
        <f t="shared" si="5"/>
        <v>680</v>
      </c>
      <c r="B56">
        <f t="shared" si="0"/>
        <v>953</v>
      </c>
      <c r="C56" s="23">
        <f t="shared" si="1"/>
        <v>0.038227800539402515</v>
      </c>
      <c r="D56" s="19"/>
      <c r="E56" s="8">
        <f t="shared" si="2"/>
        <v>1.21228858837081</v>
      </c>
      <c r="F56" s="24">
        <f t="shared" si="3"/>
        <v>5018.5988105091765</v>
      </c>
      <c r="I56" s="7">
        <f t="shared" si="4"/>
        <v>0</v>
      </c>
      <c r="K56" s="28"/>
    </row>
    <row r="57" spans="1:11" ht="15">
      <c r="A57">
        <f t="shared" si="5"/>
        <v>690</v>
      </c>
      <c r="B57">
        <f t="shared" si="0"/>
        <v>963</v>
      </c>
      <c r="C57" s="23">
        <f t="shared" si="1"/>
        <v>0.04871043627692025</v>
      </c>
      <c r="D57" s="19"/>
      <c r="E57" s="8">
        <f t="shared" si="2"/>
        <v>1.1492971379469452</v>
      </c>
      <c r="F57" s="24">
        <f t="shared" si="3"/>
        <v>5683.910135949834</v>
      </c>
      <c r="I57" s="7">
        <f t="shared" si="4"/>
        <v>0</v>
      </c>
      <c r="K57" s="28"/>
    </row>
    <row r="58" spans="1:11" ht="15">
      <c r="A58">
        <f t="shared" si="5"/>
        <v>700</v>
      </c>
      <c r="B58">
        <f t="shared" si="0"/>
        <v>973</v>
      </c>
      <c r="C58" s="23">
        <f t="shared" si="1"/>
        <v>0.06175917204830714</v>
      </c>
      <c r="D58" s="19"/>
      <c r="E58" s="8">
        <f t="shared" si="2"/>
        <v>1.0907744792269747</v>
      </c>
      <c r="F58" s="24">
        <f t="shared" si="3"/>
        <v>6406.048251369196</v>
      </c>
      <c r="I58" s="7">
        <f t="shared" si="4"/>
        <v>0</v>
      </c>
      <c r="K58" s="28"/>
    </row>
    <row r="59" spans="1:11" ht="15">
      <c r="A59">
        <f t="shared" si="5"/>
        <v>710</v>
      </c>
      <c r="B59">
        <f t="shared" si="0"/>
        <v>983</v>
      </c>
      <c r="C59" s="23">
        <f t="shared" si="1"/>
        <v>0.07792623052804533</v>
      </c>
      <c r="D59" s="19"/>
      <c r="E59" s="8">
        <f t="shared" si="2"/>
        <v>1.0363331940792797</v>
      </c>
      <c r="F59" s="24">
        <f t="shared" si="3"/>
        <v>7184.4275981458695</v>
      </c>
      <c r="I59" s="7">
        <f t="shared" si="4"/>
        <v>0</v>
      </c>
      <c r="K59" s="28"/>
    </row>
    <row r="60" spans="1:11" ht="15">
      <c r="A60">
        <f t="shared" si="5"/>
        <v>720</v>
      </c>
      <c r="B60">
        <f t="shared" si="0"/>
        <v>993</v>
      </c>
      <c r="C60" s="23">
        <f t="shared" si="1"/>
        <v>0.0978660345525759</v>
      </c>
      <c r="D60" s="19"/>
      <c r="E60" s="8">
        <f t="shared" si="2"/>
        <v>0.98562496626838</v>
      </c>
      <c r="F60" s="24">
        <f t="shared" si="3"/>
        <v>8017.224062531647</v>
      </c>
      <c r="I60" s="7">
        <f t="shared" si="4"/>
        <v>0</v>
      </c>
      <c r="K60" s="28"/>
    </row>
    <row r="61" spans="1:11" ht="15">
      <c r="A61">
        <f t="shared" si="5"/>
        <v>730</v>
      </c>
      <c r="B61">
        <f t="shared" si="0"/>
        <v>1003</v>
      </c>
      <c r="C61" s="23">
        <f t="shared" si="1"/>
        <v>0.1223509277001127</v>
      </c>
      <c r="D61" s="19"/>
      <c r="E61" s="8">
        <f t="shared" si="2"/>
        <v>0.9383361185481304</v>
      </c>
      <c r="F61" s="24">
        <f t="shared" si="3"/>
        <v>8901.136265712019</v>
      </c>
      <c r="I61" s="7">
        <f t="shared" si="4"/>
        <v>0</v>
      </c>
      <c r="K61" s="28"/>
    </row>
    <row r="62" spans="1:11" ht="15">
      <c r="A62">
        <f t="shared" si="5"/>
        <v>740</v>
      </c>
      <c r="B62">
        <f t="shared" si="0"/>
        <v>1013</v>
      </c>
      <c r="C62" s="23">
        <f t="shared" si="1"/>
        <v>0.1522887866059925</v>
      </c>
      <c r="D62" s="19"/>
      <c r="E62" s="8">
        <f t="shared" si="2"/>
        <v>0.8941837145679856</v>
      </c>
      <c r="F62" s="24">
        <f t="shared" si="3"/>
        <v>9831.122372798014</v>
      </c>
      <c r="I62" s="7">
        <f t="shared" si="4"/>
        <v>0</v>
      </c>
      <c r="K62" s="28"/>
    </row>
    <row r="63" spans="1:11" ht="15">
      <c r="A63">
        <f t="shared" si="5"/>
        <v>750</v>
      </c>
      <c r="B63">
        <f t="shared" si="0"/>
        <v>1023</v>
      </c>
      <c r="C63" s="23">
        <f t="shared" si="1"/>
        <v>0.1887426801035186</v>
      </c>
      <c r="D63" s="19"/>
      <c r="E63" s="8">
        <f t="shared" si="2"/>
        <v>0.8529121474544649</v>
      </c>
      <c r="F63" s="24">
        <f t="shared" si="3"/>
        <v>10800.111439980665</v>
      </c>
      <c r="I63" s="7">
        <f t="shared" si="4"/>
        <v>0</v>
      </c>
      <c r="K63" s="28"/>
    </row>
    <row r="64" spans="1:11" ht="15">
      <c r="A64">
        <f t="shared" si="5"/>
        <v>760</v>
      </c>
      <c r="B64">
        <f t="shared" si="0"/>
        <v>1033</v>
      </c>
      <c r="C64" s="23">
        <f t="shared" si="1"/>
        <v>0.23295273487589466</v>
      </c>
      <c r="D64" s="19"/>
      <c r="E64" s="8">
        <f t="shared" si="2"/>
        <v>0.8142901486186594</v>
      </c>
      <c r="F64" s="24">
        <f t="shared" si="3"/>
        <v>11798.688391943793</v>
      </c>
      <c r="I64" s="7">
        <f t="shared" si="4"/>
        <v>0</v>
      </c>
      <c r="K64" s="28"/>
    </row>
    <row r="65" spans="1:11" ht="15">
      <c r="A65">
        <f t="shared" si="5"/>
        <v>770</v>
      </c>
      <c r="B65">
        <f t="shared" si="0"/>
        <v>1043</v>
      </c>
      <c r="C65" s="23">
        <f t="shared" si="1"/>
        <v>0.28636037127460523</v>
      </c>
      <c r="D65" s="19"/>
      <c r="E65" s="8">
        <f t="shared" si="2"/>
        <v>0.7781081601548183</v>
      </c>
      <c r="F65" s="24">
        <f t="shared" si="3"/>
        <v>12814.751801754128</v>
      </c>
      <c r="I65" s="7">
        <f t="shared" si="4"/>
        <v>0</v>
      </c>
      <c r="K65" s="28"/>
    </row>
    <row r="66" spans="1:11" ht="15">
      <c r="A66">
        <f t="shared" si="5"/>
        <v>780</v>
      </c>
      <c r="B66">
        <f t="shared" si="0"/>
        <v>1053</v>
      </c>
      <c r="C66" s="23">
        <f t="shared" si="1"/>
        <v>0.3506350762478879</v>
      </c>
      <c r="D66" s="19"/>
      <c r="E66" s="8">
        <f t="shared" si="2"/>
        <v>0.7441760224547268</v>
      </c>
      <c r="F66" s="24">
        <f t="shared" si="3"/>
        <v>13833.143732248958</v>
      </c>
      <c r="I66" s="7">
        <f t="shared" si="4"/>
        <v>0</v>
      </c>
      <c r="K66" s="28"/>
    </row>
    <row r="67" spans="1:11" ht="15">
      <c r="A67">
        <f t="shared" si="5"/>
        <v>790</v>
      </c>
      <c r="B67">
        <f t="shared" si="0"/>
        <v>1063</v>
      </c>
      <c r="C67" s="23">
        <f t="shared" si="1"/>
        <v>0.4277038828791057</v>
      </c>
      <c r="D67" s="19"/>
      <c r="E67" s="8">
        <f t="shared" si="2"/>
        <v>0.7123209356299982</v>
      </c>
      <c r="F67" s="24">
        <f t="shared" si="3"/>
        <v>14835.250990795552</v>
      </c>
      <c r="I67" s="7">
        <f t="shared" si="4"/>
        <v>0</v>
      </c>
      <c r="K67" s="28"/>
    </row>
    <row r="68" spans="1:11" ht="15">
      <c r="A68">
        <f t="shared" si="5"/>
        <v>800</v>
      </c>
      <c r="B68">
        <f t="shared" si="0"/>
        <v>1073</v>
      </c>
      <c r="C68" s="23">
        <f t="shared" si="1"/>
        <v>0.5197837278136649</v>
      </c>
      <c r="D68" s="19"/>
      <c r="E68" s="8">
        <f t="shared" si="2"/>
        <v>0.6823856592249452</v>
      </c>
      <c r="F68" s="24">
        <f t="shared" si="3"/>
        <v>15798.57724753806</v>
      </c>
      <c r="I68" s="7">
        <f t="shared" si="4"/>
        <v>0</v>
      </c>
      <c r="K68" s="28"/>
    </row>
    <row r="69" spans="1:11" ht="15">
      <c r="A69">
        <f t="shared" si="5"/>
        <v>810</v>
      </c>
      <c r="B69">
        <f t="shared" si="0"/>
        <v>1083</v>
      </c>
      <c r="C69" s="23">
        <f t="shared" si="1"/>
        <v>0.629416858815421</v>
      </c>
      <c r="D69" s="19"/>
      <c r="E69" s="8">
        <f t="shared" si="2"/>
        <v>0.6542269196936688</v>
      </c>
      <c r="F69" s="24">
        <f t="shared" si="3"/>
        <v>16696.285570177202</v>
      </c>
      <c r="I69" s="7">
        <f t="shared" si="4"/>
        <v>0</v>
      </c>
      <c r="K69" s="28"/>
    </row>
    <row r="70" spans="1:11" ht="15">
      <c r="A70">
        <f t="shared" si="5"/>
        <v>820</v>
      </c>
      <c r="B70">
        <f t="shared" si="0"/>
        <v>1093</v>
      </c>
      <c r="C70" s="23">
        <f t="shared" si="1"/>
        <v>0.7595094648061735</v>
      </c>
      <c r="D70" s="19"/>
      <c r="E70" s="8">
        <f t="shared" si="2"/>
        <v>0.6277139993528937</v>
      </c>
      <c r="F70" s="24">
        <f t="shared" si="3"/>
        <v>17496.71103522919</v>
      </c>
      <c r="I70" s="7">
        <f t="shared" si="4"/>
        <v>0</v>
      </c>
      <c r="K70" s="28"/>
    </row>
    <row r="71" spans="1:11" ht="15">
      <c r="A71">
        <f t="shared" si="5"/>
        <v>830</v>
      </c>
      <c r="B71">
        <f t="shared" si="0"/>
        <v>1103</v>
      </c>
      <c r="C71" s="23">
        <f t="shared" si="1"/>
        <v>0.9133736999787481</v>
      </c>
      <c r="D71" s="19"/>
      <c r="E71" s="8">
        <f t="shared" si="2"/>
        <v>0.6027274841280051</v>
      </c>
      <c r="F71" s="24">
        <f t="shared" si="3"/>
        <v>18162.8431858443</v>
      </c>
      <c r="I71" s="7">
        <f t="shared" si="4"/>
        <v>0</v>
      </c>
      <c r="K71" s="28"/>
    </row>
    <row r="72" spans="1:11" ht="15">
      <c r="A72">
        <f t="shared" si="5"/>
        <v>840</v>
      </c>
      <c r="B72">
        <f t="shared" si="0"/>
        <v>1113</v>
      </c>
      <c r="C72" s="23">
        <f t="shared" si="1"/>
        <v>1.0947732719154133</v>
      </c>
      <c r="D72" s="19"/>
      <c r="E72" s="8">
        <f t="shared" si="2"/>
        <v>0.5791581504842189</v>
      </c>
      <c r="F72" s="24">
        <f t="shared" si="3"/>
        <v>18651.77821889437</v>
      </c>
      <c r="I72" s="7">
        <f t="shared" si="4"/>
        <v>0</v>
      </c>
      <c r="K72" s="28"/>
    </row>
    <row r="73" spans="1:11" ht="15">
      <c r="A73">
        <f t="shared" si="5"/>
        <v>850</v>
      </c>
      <c r="B73">
        <f aca="true" t="shared" si="6" ref="B73:B81">A73+273</f>
        <v>1123</v>
      </c>
      <c r="C73" s="23">
        <f>$L$2*$I$2*EXP(-$F$2/B73/8.314)*$O$2*$R$2/(1+$T$2*$O$2*$W$2)</f>
        <v>1.3079727610766274</v>
      </c>
      <c r="D73" s="19"/>
      <c r="E73" s="8">
        <f>EXP(-4.946+4897/B73)</f>
        <v>0.5569059745613992</v>
      </c>
      <c r="F73" s="24">
        <f>$L$2*$I$4*EXP(-$F$4/8.314/B73)*($R$4*$T$4-$V$4*$W$2/E73)</f>
        <v>18914.140898417696</v>
      </c>
      <c r="I73" s="7">
        <f aca="true" t="shared" si="7" ref="I73:I81">$L$2*$I$2*EXP(-$F$2*1000/B73/8.314)*$O$2*$R$2/(1+$T$2*$O$2*$W$2)</f>
        <v>0</v>
      </c>
      <c r="K73" s="28"/>
    </row>
    <row r="74" spans="1:11" ht="15">
      <c r="A74">
        <f aca="true" t="shared" si="8" ref="A74:A81">A73+10</f>
        <v>860</v>
      </c>
      <c r="B74">
        <f t="shared" si="6"/>
        <v>1133</v>
      </c>
      <c r="C74" s="23">
        <f>$L$2*$I$2*EXP(-$F$2/B74/8.314)*$O$2*$R$2/(1+$T$2*$O$2*$W$2)</f>
        <v>1.5577908355445809</v>
      </c>
      <c r="D74" s="19"/>
      <c r="E74" s="8">
        <f>EXP(-4.946+4897/B74)</f>
        <v>0.5358792487793518</v>
      </c>
      <c r="F74" s="24">
        <f>$L$2*$I$4*EXP(-$F$4/8.314/B74)*($R$4*$T$4-$V$4*$W$2/E74)</f>
        <v>18893.47630790599</v>
      </c>
      <c r="I74" s="7">
        <f t="shared" si="7"/>
        <v>0</v>
      </c>
      <c r="K74" s="28"/>
    </row>
    <row r="75" spans="1:11" ht="15">
      <c r="A75">
        <f t="shared" si="8"/>
        <v>870</v>
      </c>
      <c r="B75">
        <f t="shared" si="6"/>
        <v>1143</v>
      </c>
      <c r="C75" s="23">
        <f>$L$2*$I$2*EXP(-$F$2/B75/8.314)*$O$2*$R$2/(1+$T$2*$O$2*$W$2)</f>
        <v>1.8496575205127754</v>
      </c>
      <c r="D75" s="19"/>
      <c r="E75" s="8">
        <f>EXP(-4.946+4897/B75)</f>
        <v>0.5159937931086147</v>
      </c>
      <c r="F75" s="24">
        <f>$L$2*$I$4*EXP(-$F$4/8.314/B75)*($R$4*$T$4-$V$4*$W$2/E75)</f>
        <v>18525.611669613492</v>
      </c>
      <c r="I75" s="7">
        <f t="shared" si="7"/>
        <v>0</v>
      </c>
      <c r="K75" s="28"/>
    </row>
    <row r="76" spans="1:11" ht="15">
      <c r="A76">
        <f t="shared" si="8"/>
        <v>880</v>
      </c>
      <c r="B76">
        <f t="shared" si="6"/>
        <v>1153</v>
      </c>
      <c r="C76" s="23">
        <f>$L$2*$I$2*EXP(-$F$2/B76/8.314)*$O$2*$R$2/(1+$T$2*$O$2*$W$2)</f>
        <v>2.189675676715336</v>
      </c>
      <c r="D76" s="19"/>
      <c r="E76" s="8">
        <f>EXP(-4.946+4897/B76)</f>
        <v>0.49717224985848835</v>
      </c>
      <c r="F76" s="24">
        <f>$L$2*$I$4*EXP(-$F$4/8.314/B76)*($R$4*$T$4-$V$4*$W$2/E76)</f>
        <v>17737.988574354207</v>
      </c>
      <c r="I76" s="7">
        <f t="shared" si="7"/>
        <v>0</v>
      </c>
      <c r="K76" s="28"/>
    </row>
    <row r="77" spans="1:11" ht="15">
      <c r="A77">
        <f t="shared" si="8"/>
        <v>890</v>
      </c>
      <c r="B77">
        <f t="shared" si="6"/>
        <v>1163</v>
      </c>
      <c r="C77" s="23">
        <f>$L$2*$I$2*EXP(-$F$2/B77/8.314)*$O$2*$R$2/(1+$T$2*$O$2*$W$2)</f>
        <v>2.5846868358022976</v>
      </c>
      <c r="D77" s="19"/>
      <c r="E77" s="8">
        <f>EXP(-4.946+4897/B77)</f>
        <v>0.47934345226013514</v>
      </c>
      <c r="F77" s="24">
        <f>$L$2*$I$4*EXP(-$F$4/8.314/B77)*($R$4*$T$4-$V$4*$W$2/E77)</f>
        <v>16448.96607946444</v>
      </c>
      <c r="I77" s="7">
        <f t="shared" si="7"/>
        <v>0</v>
      </c>
      <c r="K77" s="28"/>
    </row>
    <row r="78" spans="1:11" ht="15">
      <c r="A78">
        <f t="shared" si="8"/>
        <v>900</v>
      </c>
      <c r="B78">
        <f t="shared" si="6"/>
        <v>1173</v>
      </c>
      <c r="C78" s="23">
        <f>$L$2*$I$2*EXP(-$F$2/B78/8.314)*$O$2*$R$2/(1+$T$2*$O$2*$W$2)</f>
        <v>3.0423415336109474</v>
      </c>
      <c r="D78" s="19"/>
      <c r="E78" s="8">
        <f>EXP(-4.946+4897/B78)</f>
        <v>0.4624418583523031</v>
      </c>
      <c r="F78" s="24">
        <f>$L$2*$I$4*EXP(-$F$4/8.314/B78)*($R$4*$T$4-$V$4*$W$2/E78)</f>
        <v>14567.095245084533</v>
      </c>
      <c r="I78" s="7">
        <f t="shared" si="7"/>
        <v>0</v>
      </c>
      <c r="K78" s="28"/>
    </row>
    <row r="79" spans="1:11" ht="15">
      <c r="A79">
        <f t="shared" si="8"/>
        <v>910</v>
      </c>
      <c r="B79">
        <f t="shared" si="6"/>
        <v>1183</v>
      </c>
      <c r="C79" s="23">
        <f>$L$2*$I$2*EXP(-$F$2/B79/8.314)*$O$2*$R$2/(1+$T$2*$O$2*$W$2)</f>
        <v>3.5711742743854913</v>
      </c>
      <c r="D79" s="19"/>
      <c r="E79" s="8">
        <f>EXP(-4.946+4897/B79)</f>
        <v>0.44640704273948834</v>
      </c>
      <c r="F79" s="24">
        <f>$L$2*$I$4*EXP(-$F$4/8.314/B79)*($R$4*$T$4-$V$4*$W$2/E79)</f>
        <v>11990.365789053267</v>
      </c>
      <c r="I79" s="7">
        <f t="shared" si="7"/>
        <v>0</v>
      </c>
      <c r="K79" s="28"/>
    </row>
    <row r="80" spans="1:11" ht="15">
      <c r="A80">
        <f t="shared" si="8"/>
        <v>920</v>
      </c>
      <c r="B80">
        <f t="shared" si="6"/>
        <v>1193</v>
      </c>
      <c r="C80" s="23">
        <f>$L$2*$I$2*EXP(-$F$2/B80/8.314)*$O$2*$R$2/(1+$T$2*$O$2*$W$2)</f>
        <v>4.180683250290868</v>
      </c>
      <c r="D80" s="19"/>
      <c r="E80" s="8">
        <f>EXP(-4.946+4897/B80)</f>
        <v>0.4311832397115327</v>
      </c>
      <c r="F80" s="24">
        <f>$L$2*$I$4*EXP(-$F$4/8.314/B80)*($R$4*$T$4-$V$4*$W$2/E80)</f>
        <v>8605.42564792678</v>
      </c>
      <c r="I80" s="7">
        <f t="shared" si="7"/>
        <v>0</v>
      </c>
      <c r="K80" s="28"/>
    </row>
    <row r="81" spans="1:11" ht="15">
      <c r="A81">
        <f t="shared" si="8"/>
        <v>930</v>
      </c>
      <c r="B81">
        <f t="shared" si="6"/>
        <v>1203</v>
      </c>
      <c r="C81" s="23">
        <f>$L$2*$I$2*EXP(-$F$2/B81/8.314)*$O$2*$R$2/(1+$T$2*$O$2*$W$2)</f>
        <v>4.881414931089526</v>
      </c>
      <c r="D81" s="19"/>
      <c r="E81" s="8">
        <f>EXP(-4.946+4897/B81)</f>
        <v>0.4167189320103182</v>
      </c>
      <c r="F81" s="24">
        <f>$L$2*$I$4*EXP(-$F$4/8.314/B81)*($R$4*$T$4-$V$4*$W$2/E81)</f>
        <v>4286.774335395664</v>
      </c>
      <c r="I81" s="7">
        <f t="shared" si="7"/>
        <v>0</v>
      </c>
      <c r="K81" s="28"/>
    </row>
    <row r="82" spans="3:6" ht="15">
      <c r="C82" s="1"/>
      <c r="D82" s="19"/>
      <c r="F82" s="1"/>
    </row>
    <row r="83" spans="1:6" ht="15">
      <c r="A83" t="s">
        <v>30</v>
      </c>
      <c r="C83" s="1"/>
      <c r="D83" s="19"/>
      <c r="F83" s="1"/>
    </row>
    <row r="84" spans="3:6" ht="15">
      <c r="C84" s="1"/>
      <c r="D84" s="19"/>
      <c r="F84" s="1"/>
    </row>
    <row r="85" spans="3:6" ht="15">
      <c r="C85" s="1"/>
      <c r="D85" s="19"/>
      <c r="F85" s="1"/>
    </row>
    <row r="86" spans="3:6" ht="15">
      <c r="C86" s="1"/>
      <c r="D86" s="19"/>
      <c r="F86" s="1"/>
    </row>
    <row r="87" spans="3:6" ht="15">
      <c r="C87" s="1"/>
      <c r="D87" s="19"/>
      <c r="F87" s="1"/>
    </row>
    <row r="88" spans="3:6" ht="15">
      <c r="C88" s="1"/>
      <c r="D88" s="19"/>
      <c r="F88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R. Radovic</dc:creator>
  <cp:keywords/>
  <dc:description/>
  <cp:lastModifiedBy>Ljubisa R. Radovic</cp:lastModifiedBy>
  <dcterms:created xsi:type="dcterms:W3CDTF">2008-01-17T03:58:50Z</dcterms:created>
  <dcterms:modified xsi:type="dcterms:W3CDTF">2008-01-17T05:12:44Z</dcterms:modified>
  <cp:category/>
  <cp:version/>
  <cp:contentType/>
  <cp:contentStatus/>
</cp:coreProperties>
</file>