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52" windowHeight="6288" activeTab="1"/>
  </bookViews>
  <sheets>
    <sheet name="Example" sheetId="1" r:id="rId1"/>
    <sheet name="Gritti1" sheetId="2" r:id="rId2"/>
  </sheets>
  <definedNames>
    <definedName name="solver_adj" localSheetId="0" hidden="1">'Example'!$B$3:$B$5</definedName>
    <definedName name="solver_adj" localSheetId="1" hidden="1">'Gritti1'!$B$3:$G$3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'Example'!$D$3</definedName>
    <definedName name="solver_opt" localSheetId="1" hidden="1">'Gritti1'!$I$3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<sst xmlns="http://schemas.openxmlformats.org/spreadsheetml/2006/main" count="30" uniqueCount="26">
  <si>
    <t>A:</t>
  </si>
  <si>
    <t>B:</t>
  </si>
  <si>
    <t>C:</t>
  </si>
  <si>
    <t>T (oC)</t>
  </si>
  <si>
    <t>Po (mm Hg)</t>
  </si>
  <si>
    <t>y</t>
  </si>
  <si>
    <t>yP</t>
  </si>
  <si>
    <t>error</t>
  </si>
  <si>
    <t>error^2</t>
  </si>
  <si>
    <t>SSE</t>
  </si>
  <si>
    <t>Vapor pressure of H2O vs. T with Antoine eqn</t>
  </si>
  <si>
    <t>Uptake, g/L</t>
  </si>
  <si>
    <t>296 K</t>
  </si>
  <si>
    <t>351 K</t>
  </si>
  <si>
    <t>qS1</t>
  </si>
  <si>
    <t>b1</t>
  </si>
  <si>
    <t>qS2</t>
  </si>
  <si>
    <t>b2</t>
  </si>
  <si>
    <t>qS3</t>
  </si>
  <si>
    <t>b3</t>
  </si>
  <si>
    <t>UptakeP</t>
  </si>
  <si>
    <t>296 K:</t>
  </si>
  <si>
    <t>Guess/Ans</t>
  </si>
  <si>
    <t>mol/L</t>
  </si>
  <si>
    <t>g/L</t>
  </si>
  <si>
    <t>Conc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</si>
</sst>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  <numFmt numFmtId="170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center"/>
    </xf>
    <xf numFmtId="167" fontId="0" fillId="16" borderId="0" xfId="0" applyNumberFormat="1" applyFill="1" applyAlignment="1">
      <alignment/>
    </xf>
    <xf numFmtId="168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142875</xdr:rowOff>
    </xdr:from>
    <xdr:to>
      <xdr:col>14</xdr:col>
      <xdr:colOff>85725</xdr:colOff>
      <xdr:row>3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42875"/>
          <a:ext cx="2924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171450</xdr:rowOff>
    </xdr:from>
    <xdr:to>
      <xdr:col>20</xdr:col>
      <xdr:colOff>504825</xdr:colOff>
      <xdr:row>16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42950"/>
          <a:ext cx="76771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7">
      <selection activeCell="G1" sqref="G1"/>
    </sheetView>
  </sheetViews>
  <sheetFormatPr defaultColWidth="9.140625" defaultRowHeight="15"/>
  <cols>
    <col min="1" max="1" width="6.140625" style="0" customWidth="1"/>
    <col min="2" max="2" width="10.28125" style="0" customWidth="1"/>
  </cols>
  <sheetData>
    <row r="1" ht="14.25">
      <c r="A1" s="1" t="s">
        <v>10</v>
      </c>
    </row>
    <row r="2" spans="2:4" ht="14.25">
      <c r="B2" s="3" t="s">
        <v>22</v>
      </c>
      <c r="D2" s="4" t="s">
        <v>9</v>
      </c>
    </row>
    <row r="3" spans="1:4" ht="14.25">
      <c r="A3" t="s">
        <v>0</v>
      </c>
      <c r="B3" s="5">
        <v>7.861304227890454</v>
      </c>
      <c r="D3" s="9">
        <f>SUM(F8:F42)</f>
        <v>0.006815956900346582</v>
      </c>
    </row>
    <row r="4" spans="1:2" ht="14.25">
      <c r="A4" t="s">
        <v>1</v>
      </c>
      <c r="B4" s="7">
        <v>1618.997120072031</v>
      </c>
    </row>
    <row r="5" spans="1:2" ht="14.25">
      <c r="A5" t="s">
        <v>2</v>
      </c>
      <c r="B5" s="6">
        <v>224.85815869517523</v>
      </c>
    </row>
    <row r="7" spans="1:6" ht="14.25">
      <c r="A7" t="s">
        <v>3</v>
      </c>
      <c r="B7" t="s">
        <v>4</v>
      </c>
      <c r="C7" s="4" t="s">
        <v>5</v>
      </c>
      <c r="D7" s="4" t="s">
        <v>6</v>
      </c>
      <c r="E7" t="s">
        <v>7</v>
      </c>
      <c r="F7" t="s">
        <v>8</v>
      </c>
    </row>
    <row r="8" spans="1:6" ht="14.25">
      <c r="A8">
        <v>0</v>
      </c>
      <c r="B8">
        <v>4.58</v>
      </c>
      <c r="C8">
        <f>LOG(B8)</f>
        <v>0.6608654780038692</v>
      </c>
      <c r="D8">
        <f>$B$3-$B$4/($B$5+A8)</f>
        <v>0.6612224987378355</v>
      </c>
      <c r="E8">
        <f>C8-D8</f>
        <v>-0.0003570207339662623</v>
      </c>
      <c r="F8">
        <f>E8^2</f>
        <v>1.2746380448180866E-07</v>
      </c>
    </row>
    <row r="9" spans="1:6" ht="14.25">
      <c r="A9">
        <v>5</v>
      </c>
      <c r="B9">
        <v>6.54</v>
      </c>
      <c r="C9">
        <f aca="true" t="shared" si="0" ref="C9:C49">LOG(B9)</f>
        <v>0.8155777483242672</v>
      </c>
      <c r="D9">
        <f aca="true" t="shared" si="1" ref="D9:D49">$B$3-$B$4/($B$5+A9)</f>
        <v>0.8178426024144896</v>
      </c>
      <c r="E9">
        <f aca="true" t="shared" si="2" ref="E9:E49">C9-D9</f>
        <v>-0.002264854090222368</v>
      </c>
      <c r="F9">
        <f aca="true" t="shared" si="3" ref="F9:F49">E9^2</f>
        <v>5.12956404999699E-06</v>
      </c>
    </row>
    <row r="10" spans="1:6" ht="14.25">
      <c r="A10">
        <v>10</v>
      </c>
      <c r="B10">
        <v>9.21</v>
      </c>
      <c r="C10">
        <f t="shared" si="0"/>
        <v>0.964259630196849</v>
      </c>
      <c r="D10">
        <f t="shared" si="1"/>
        <v>0.9677939957279689</v>
      </c>
      <c r="E10">
        <f t="shared" si="2"/>
        <v>-0.003534365531119854</v>
      </c>
      <c r="F10">
        <f t="shared" si="3"/>
        <v>1.2491739707568128E-05</v>
      </c>
    </row>
    <row r="11" spans="1:6" ht="14.25">
      <c r="A11">
        <v>12</v>
      </c>
      <c r="B11">
        <v>10.52</v>
      </c>
      <c r="C11">
        <f t="shared" si="0"/>
        <v>1.0220157398177203</v>
      </c>
      <c r="D11">
        <f t="shared" si="1"/>
        <v>1.0260019145105694</v>
      </c>
      <c r="E11">
        <f t="shared" si="2"/>
        <v>-0.00398617469284912</v>
      </c>
      <c r="F11">
        <f t="shared" si="3"/>
        <v>1.588958868191078E-05</v>
      </c>
    </row>
    <row r="12" spans="1:6" ht="14.25">
      <c r="A12">
        <v>14</v>
      </c>
      <c r="B12">
        <v>11.99</v>
      </c>
      <c r="C12">
        <f t="shared" si="0"/>
        <v>1.0788191830988487</v>
      </c>
      <c r="D12">
        <f t="shared" si="1"/>
        <v>1.0832350636792603</v>
      </c>
      <c r="E12">
        <f t="shared" si="2"/>
        <v>-0.004415880580411535</v>
      </c>
      <c r="F12">
        <f t="shared" si="3"/>
        <v>1.9500001300455718E-05</v>
      </c>
    </row>
    <row r="13" spans="1:6" ht="14.25">
      <c r="A13">
        <v>16</v>
      </c>
      <c r="B13">
        <v>13.63</v>
      </c>
      <c r="C13">
        <f t="shared" si="0"/>
        <v>1.1344958558346736</v>
      </c>
      <c r="D13">
        <f t="shared" si="1"/>
        <v>1.1395177256487008</v>
      </c>
      <c r="E13">
        <f t="shared" si="2"/>
        <v>-0.005021869814027191</v>
      </c>
      <c r="F13">
        <f t="shared" si="3"/>
        <v>2.5219176429037494E-05</v>
      </c>
    </row>
    <row r="14" spans="1:6" ht="14.25">
      <c r="A14">
        <v>17</v>
      </c>
      <c r="B14">
        <v>14.53</v>
      </c>
      <c r="C14">
        <f t="shared" si="0"/>
        <v>1.1622656142980214</v>
      </c>
      <c r="D14">
        <f t="shared" si="1"/>
        <v>1.1673099925645891</v>
      </c>
      <c r="E14">
        <f t="shared" si="2"/>
        <v>-0.005044378266567673</v>
      </c>
      <c r="F14">
        <f t="shared" si="3"/>
        <v>2.544575209622028E-05</v>
      </c>
    </row>
    <row r="15" spans="1:6" ht="14.25">
      <c r="A15">
        <v>18</v>
      </c>
      <c r="B15">
        <v>15.48</v>
      </c>
      <c r="C15">
        <f t="shared" si="0"/>
        <v>1.189770956346874</v>
      </c>
      <c r="D15">
        <f t="shared" si="1"/>
        <v>1.1948733829455893</v>
      </c>
      <c r="E15">
        <f t="shared" si="2"/>
        <v>-0.005102426598715404</v>
      </c>
      <c r="F15">
        <f t="shared" si="3"/>
        <v>2.6034757195278444E-05</v>
      </c>
    </row>
    <row r="16" spans="1:6" ht="14.25">
      <c r="A16">
        <v>19</v>
      </c>
      <c r="B16">
        <v>19.48</v>
      </c>
      <c r="C16">
        <f t="shared" si="0"/>
        <v>1.2895889525425968</v>
      </c>
      <c r="D16">
        <f t="shared" si="1"/>
        <v>1.2222107124842658</v>
      </c>
      <c r="E16">
        <f t="shared" si="2"/>
        <v>0.06737824005833093</v>
      </c>
      <c r="F16">
        <f t="shared" si="3"/>
        <v>0.0045398272333580705</v>
      </c>
    </row>
    <row r="17" spans="1:6" ht="14.25">
      <c r="A17">
        <v>20</v>
      </c>
      <c r="B17">
        <v>17.54</v>
      </c>
      <c r="C17">
        <f t="shared" si="0"/>
        <v>1.2440295890300217</v>
      </c>
      <c r="D17">
        <f t="shared" si="1"/>
        <v>1.249324750876064</v>
      </c>
      <c r="E17">
        <f t="shared" si="2"/>
        <v>-0.0052951618460423955</v>
      </c>
      <c r="F17">
        <f t="shared" si="3"/>
        <v>2.803873897578311E-05</v>
      </c>
    </row>
    <row r="18" spans="1:6" ht="14.25">
      <c r="A18">
        <v>21</v>
      </c>
      <c r="B18">
        <v>18.65</v>
      </c>
      <c r="C18">
        <f t="shared" si="0"/>
        <v>1.2706788361447063</v>
      </c>
      <c r="D18">
        <f t="shared" si="1"/>
        <v>1.2762182227547516</v>
      </c>
      <c r="E18">
        <f t="shared" si="2"/>
        <v>-0.0055393866100452716</v>
      </c>
      <c r="F18">
        <f t="shared" si="3"/>
        <v>3.068480401554885E-05</v>
      </c>
    </row>
    <row r="19" spans="1:6" ht="14.25">
      <c r="A19">
        <v>22</v>
      </c>
      <c r="B19">
        <v>19.83</v>
      </c>
      <c r="C19">
        <f t="shared" si="0"/>
        <v>1.2973227142053025</v>
      </c>
      <c r="D19">
        <f t="shared" si="1"/>
        <v>1.3028938086051145</v>
      </c>
      <c r="E19">
        <f t="shared" si="2"/>
        <v>-0.00557109439981196</v>
      </c>
      <c r="F19">
        <f t="shared" si="3"/>
        <v>3.103709281161618E-05</v>
      </c>
    </row>
    <row r="20" spans="1:6" ht="14.25">
      <c r="A20">
        <v>23</v>
      </c>
      <c r="B20">
        <v>21.07</v>
      </c>
      <c r="C20">
        <f t="shared" si="0"/>
        <v>1.3236645356081003</v>
      </c>
      <c r="D20">
        <f t="shared" si="1"/>
        <v>1.3293541456535758</v>
      </c>
      <c r="E20">
        <f t="shared" si="2"/>
        <v>-0.005689610045475524</v>
      </c>
      <c r="F20">
        <f t="shared" si="3"/>
        <v>3.2371662469575994E-05</v>
      </c>
    </row>
    <row r="21" spans="1:6" ht="14.25">
      <c r="A21">
        <v>24</v>
      </c>
      <c r="B21">
        <v>22.38</v>
      </c>
      <c r="C21">
        <f t="shared" si="0"/>
        <v>1.3498600821923312</v>
      </c>
      <c r="D21">
        <f t="shared" si="1"/>
        <v>1.3556018287373268</v>
      </c>
      <c r="E21">
        <f t="shared" si="2"/>
        <v>-0.005741746544995596</v>
      </c>
      <c r="F21">
        <f t="shared" si="3"/>
        <v>3.296765338696886E-05</v>
      </c>
    </row>
    <row r="22" spans="1:6" ht="14.25">
      <c r="A22">
        <v>25</v>
      </c>
      <c r="B22">
        <v>23.76</v>
      </c>
      <c r="C22">
        <f t="shared" si="0"/>
        <v>1.375846436309156</v>
      </c>
      <c r="D22">
        <f t="shared" si="1"/>
        <v>1.3816394111525963</v>
      </c>
      <c r="E22">
        <f t="shared" si="2"/>
        <v>-0.005792974843440213</v>
      </c>
      <c r="F22">
        <f t="shared" si="3"/>
        <v>3.355855753673116E-05</v>
      </c>
    </row>
    <row r="23" spans="1:6" ht="14.25">
      <c r="A23">
        <v>26</v>
      </c>
      <c r="B23">
        <v>25.21</v>
      </c>
      <c r="C23">
        <f t="shared" si="0"/>
        <v>1.401572845676446</v>
      </c>
      <c r="D23">
        <f t="shared" si="1"/>
        <v>1.4074694054826251</v>
      </c>
      <c r="E23">
        <f t="shared" si="2"/>
        <v>-0.005896559806179091</v>
      </c>
      <c r="F23">
        <f t="shared" si="3"/>
        <v>3.47694175478468E-05</v>
      </c>
    </row>
    <row r="24" spans="1:6" ht="14.25">
      <c r="A24">
        <v>27</v>
      </c>
      <c r="B24">
        <v>29.74</v>
      </c>
      <c r="C24">
        <f t="shared" si="0"/>
        <v>1.4733409641859354</v>
      </c>
      <c r="D24">
        <f t="shared" si="1"/>
        <v>1.4330942844059198</v>
      </c>
      <c r="E24">
        <f t="shared" si="2"/>
        <v>0.040246679780015615</v>
      </c>
      <c r="F24">
        <f t="shared" si="3"/>
        <v>0.0016197952333151177</v>
      </c>
    </row>
    <row r="25" spans="1:6" ht="14.25">
      <c r="A25">
        <v>28</v>
      </c>
      <c r="B25">
        <v>28.35</v>
      </c>
      <c r="C25">
        <f t="shared" si="0"/>
        <v>1.4525530632289254</v>
      </c>
      <c r="D25">
        <f t="shared" si="1"/>
        <v>1.4585164814853266</v>
      </c>
      <c r="E25">
        <f t="shared" si="2"/>
        <v>-0.005963418256401232</v>
      </c>
      <c r="F25">
        <f t="shared" si="3"/>
        <v>3.556235730077951E-05</v>
      </c>
    </row>
    <row r="26" spans="1:6" ht="14.25">
      <c r="A26">
        <v>29</v>
      </c>
      <c r="B26">
        <v>30.04</v>
      </c>
      <c r="C26">
        <f t="shared" si="0"/>
        <v>1.4776999283321308</v>
      </c>
      <c r="D26">
        <f t="shared" si="1"/>
        <v>1.4837383919384521</v>
      </c>
      <c r="E26">
        <f t="shared" si="2"/>
        <v>-0.00603846360632132</v>
      </c>
      <c r="F26">
        <f t="shared" si="3"/>
        <v>3.646304272486709E-05</v>
      </c>
    </row>
    <row r="27" spans="1:6" ht="14.25">
      <c r="A27">
        <v>30</v>
      </c>
      <c r="B27">
        <v>31.82</v>
      </c>
      <c r="C27">
        <f t="shared" si="0"/>
        <v>1.5027001753105627</v>
      </c>
      <c r="D27">
        <f t="shared" si="1"/>
        <v>1.5087623733899544</v>
      </c>
      <c r="E27">
        <f t="shared" si="2"/>
        <v>-0.0060621980793917896</v>
      </c>
      <c r="F27">
        <f t="shared" si="3"/>
        <v>3.6750245553781504E-05</v>
      </c>
    </row>
    <row r="28" spans="1:6" ht="14.25">
      <c r="A28">
        <v>35</v>
      </c>
      <c r="B28">
        <v>42.2</v>
      </c>
      <c r="C28">
        <f t="shared" si="0"/>
        <v>1.6253124509616739</v>
      </c>
      <c r="D28">
        <f t="shared" si="1"/>
        <v>1.6309933221198012</v>
      </c>
      <c r="E28">
        <f t="shared" si="2"/>
        <v>-0.005680871158127321</v>
      </c>
      <c r="F28">
        <f t="shared" si="3"/>
        <v>3.227229711524285E-05</v>
      </c>
    </row>
    <row r="29" spans="1:6" ht="14.25">
      <c r="A29">
        <v>40</v>
      </c>
      <c r="B29">
        <v>55.3</v>
      </c>
      <c r="C29">
        <f t="shared" si="0"/>
        <v>1.7427251313046983</v>
      </c>
      <c r="D29">
        <f t="shared" si="1"/>
        <v>1.7486093120606876</v>
      </c>
      <c r="E29">
        <f t="shared" si="2"/>
        <v>-0.005884180755989288</v>
      </c>
      <c r="F29">
        <f t="shared" si="3"/>
        <v>3.462358316915467E-05</v>
      </c>
    </row>
    <row r="30" spans="1:6" ht="14.25">
      <c r="A30">
        <v>45</v>
      </c>
      <c r="B30">
        <v>71.9</v>
      </c>
      <c r="C30">
        <f t="shared" si="0"/>
        <v>1.8567288903828827</v>
      </c>
      <c r="D30">
        <f t="shared" si="1"/>
        <v>1.861866864572459</v>
      </c>
      <c r="E30">
        <f t="shared" si="2"/>
        <v>-0.005137974189576289</v>
      </c>
      <c r="F30">
        <f t="shared" si="3"/>
        <v>2.639877877275212E-05</v>
      </c>
    </row>
    <row r="31" spans="1:6" ht="14.25">
      <c r="A31">
        <v>50</v>
      </c>
      <c r="B31">
        <v>92.5</v>
      </c>
      <c r="C31">
        <f t="shared" si="0"/>
        <v>1.9661417327390327</v>
      </c>
      <c r="D31">
        <f t="shared" si="1"/>
        <v>1.9710038352885357</v>
      </c>
      <c r="E31">
        <f t="shared" si="2"/>
        <v>-0.0048621025495030334</v>
      </c>
      <c r="F31">
        <f t="shared" si="3"/>
        <v>2.36400412018839E-05</v>
      </c>
    </row>
    <row r="32" spans="1:6" ht="14.25">
      <c r="A32">
        <v>55</v>
      </c>
      <c r="B32">
        <v>118</v>
      </c>
      <c r="C32">
        <f t="shared" si="0"/>
        <v>2.0718820073061255</v>
      </c>
      <c r="D32">
        <f t="shared" si="1"/>
        <v>2.0762410815433014</v>
      </c>
      <c r="E32">
        <f t="shared" si="2"/>
        <v>-0.004359074237175964</v>
      </c>
      <c r="F32">
        <f t="shared" si="3"/>
        <v>1.9001528205211212E-05</v>
      </c>
    </row>
    <row r="33" spans="1:6" ht="14.25">
      <c r="A33">
        <v>60</v>
      </c>
      <c r="B33">
        <v>149.4</v>
      </c>
      <c r="C33">
        <f t="shared" si="0"/>
        <v>2.17435059747938</v>
      </c>
      <c r="D33">
        <f t="shared" si="1"/>
        <v>2.177783954193435</v>
      </c>
      <c r="E33">
        <f t="shared" si="2"/>
        <v>-0.0034333567140549803</v>
      </c>
      <c r="F33">
        <f t="shared" si="3"/>
        <v>1.1787938325946411E-05</v>
      </c>
    </row>
    <row r="34" spans="1:6" ht="14.25">
      <c r="A34">
        <v>65</v>
      </c>
      <c r="B34">
        <v>187.5</v>
      </c>
      <c r="C34">
        <f t="shared" si="0"/>
        <v>2.2730012720637376</v>
      </c>
      <c r="D34">
        <f t="shared" si="1"/>
        <v>2.2758236350373684</v>
      </c>
      <c r="E34">
        <f t="shared" si="2"/>
        <v>-0.00282236297363081</v>
      </c>
      <c r="F34">
        <f t="shared" si="3"/>
        <v>7.965732754922148E-06</v>
      </c>
    </row>
    <row r="35" spans="1:6" ht="14.25">
      <c r="A35">
        <v>70</v>
      </c>
      <c r="B35">
        <v>233.7</v>
      </c>
      <c r="C35">
        <f t="shared" si="0"/>
        <v>2.368658712392227</v>
      </c>
      <c r="D35">
        <f t="shared" si="1"/>
        <v>2.3705383381605634</v>
      </c>
      <c r="E35">
        <f t="shared" si="2"/>
        <v>-0.001879625768336446</v>
      </c>
      <c r="F35">
        <f t="shared" si="3"/>
        <v>3.5329930289943748E-06</v>
      </c>
    </row>
    <row r="36" spans="1:6" ht="14.25">
      <c r="A36">
        <v>80</v>
      </c>
      <c r="B36">
        <v>355.1</v>
      </c>
      <c r="C36">
        <f t="shared" si="0"/>
        <v>2.5503506723016156</v>
      </c>
      <c r="D36">
        <f t="shared" si="1"/>
        <v>2.5506472095527855</v>
      </c>
      <c r="E36">
        <f t="shared" si="2"/>
        <v>-0.0002965372511698483</v>
      </c>
      <c r="F36">
        <f t="shared" si="3"/>
        <v>8.79343413313697E-08</v>
      </c>
    </row>
    <row r="37" spans="1:6" ht="14.25">
      <c r="A37">
        <v>90</v>
      </c>
      <c r="B37">
        <v>525.8</v>
      </c>
      <c r="C37">
        <f t="shared" si="0"/>
        <v>2.7208205817703437</v>
      </c>
      <c r="D37">
        <f t="shared" si="1"/>
        <v>2.7193154454449697</v>
      </c>
      <c r="E37">
        <f t="shared" si="2"/>
        <v>0.001505136325373968</v>
      </c>
      <c r="F37">
        <f t="shared" si="3"/>
        <v>2.2654353579602514E-06</v>
      </c>
    </row>
    <row r="38" spans="1:6" ht="14.25">
      <c r="A38">
        <v>92</v>
      </c>
      <c r="B38">
        <v>567</v>
      </c>
      <c r="C38">
        <f t="shared" si="0"/>
        <v>2.7535830588929064</v>
      </c>
      <c r="D38">
        <f t="shared" si="1"/>
        <v>2.75177153749335</v>
      </c>
      <c r="E38">
        <f t="shared" si="2"/>
        <v>0.001811521399556426</v>
      </c>
      <c r="F38">
        <f t="shared" si="3"/>
        <v>3.2816097810508727E-06</v>
      </c>
    </row>
    <row r="39" spans="1:6" ht="14.25">
      <c r="A39">
        <v>94</v>
      </c>
      <c r="B39">
        <v>610.9</v>
      </c>
      <c r="C39">
        <f t="shared" si="0"/>
        <v>2.7859701251320095</v>
      </c>
      <c r="D39">
        <f t="shared" si="1"/>
        <v>2.783820475562279</v>
      </c>
      <c r="E39">
        <f t="shared" si="2"/>
        <v>0.0021496495697306273</v>
      </c>
      <c r="F39">
        <f t="shared" si="3"/>
        <v>4.620993272643071E-06</v>
      </c>
    </row>
    <row r="40" spans="1:6" ht="14.25">
      <c r="A40">
        <v>96</v>
      </c>
      <c r="B40">
        <v>657.6</v>
      </c>
      <c r="C40">
        <f t="shared" si="0"/>
        <v>2.817961804531994</v>
      </c>
      <c r="D40">
        <f t="shared" si="1"/>
        <v>2.8154698733708097</v>
      </c>
      <c r="E40">
        <f t="shared" si="2"/>
        <v>0.00249193116118418</v>
      </c>
      <c r="F40">
        <f t="shared" si="3"/>
        <v>6.2097209120807354E-06</v>
      </c>
    </row>
    <row r="41" spans="1:6" ht="14.25">
      <c r="A41">
        <v>98</v>
      </c>
      <c r="B41">
        <v>707.3</v>
      </c>
      <c r="C41">
        <f t="shared" si="0"/>
        <v>2.849603658082447</v>
      </c>
      <c r="D41">
        <f t="shared" si="1"/>
        <v>2.8467271559800658</v>
      </c>
      <c r="E41">
        <f t="shared" si="2"/>
        <v>0.0028765021023811066</v>
      </c>
      <c r="F41">
        <f t="shared" si="3"/>
        <v>8.274264345002926E-06</v>
      </c>
    </row>
    <row r="42" spans="1:6" ht="14.25">
      <c r="A42">
        <v>100</v>
      </c>
      <c r="B42">
        <v>760</v>
      </c>
      <c r="C42">
        <f t="shared" si="0"/>
        <v>2.8808135922807914</v>
      </c>
      <c r="D42">
        <f t="shared" si="1"/>
        <v>2.877599565600634</v>
      </c>
      <c r="E42">
        <f t="shared" si="2"/>
        <v>0.003214026680157467</v>
      </c>
      <c r="F42">
        <f t="shared" si="3"/>
        <v>1.0329967500764028E-05</v>
      </c>
    </row>
    <row r="43" spans="1:6" ht="14.25">
      <c r="A43">
        <v>102</v>
      </c>
      <c r="B43">
        <v>815.9</v>
      </c>
      <c r="C43">
        <f t="shared" si="0"/>
        <v>2.9116369331294423</v>
      </c>
      <c r="D43">
        <f t="shared" si="1"/>
        <v>2.9080941671867455</v>
      </c>
      <c r="E43">
        <f t="shared" si="2"/>
        <v>0.0035427659426967573</v>
      </c>
      <c r="F43">
        <f t="shared" si="3"/>
        <v>1.2551190524732042E-05</v>
      </c>
    </row>
    <row r="44" spans="1:6" ht="14.25">
      <c r="A44">
        <v>104</v>
      </c>
      <c r="B44">
        <v>875.1</v>
      </c>
      <c r="C44">
        <f t="shared" si="0"/>
        <v>2.942057683841395</v>
      </c>
      <c r="D44">
        <f t="shared" si="1"/>
        <v>2.93821785382634</v>
      </c>
      <c r="E44">
        <f t="shared" si="2"/>
        <v>0.003839830015055057</v>
      </c>
      <c r="F44">
        <f t="shared" si="3"/>
        <v>1.4744294544517718E-05</v>
      </c>
    </row>
    <row r="45" spans="1:6" ht="14.25">
      <c r="A45">
        <v>106</v>
      </c>
      <c r="B45">
        <v>937.9</v>
      </c>
      <c r="C45">
        <f t="shared" si="0"/>
        <v>2.9721565358594937</v>
      </c>
      <c r="D45">
        <f t="shared" si="1"/>
        <v>2.967977351935618</v>
      </c>
      <c r="E45">
        <f t="shared" si="2"/>
        <v>0.00417918392387584</v>
      </c>
      <c r="F45">
        <f t="shared" si="3"/>
        <v>1.7465578269582263E-05</v>
      </c>
    </row>
    <row r="46" spans="1:6" ht="14.25">
      <c r="A46">
        <v>108</v>
      </c>
      <c r="B46">
        <v>1004.4</v>
      </c>
      <c r="C46">
        <f t="shared" si="0"/>
        <v>3.0019067040408847</v>
      </c>
      <c r="D46">
        <f t="shared" si="1"/>
        <v>2.997379226266336</v>
      </c>
      <c r="E46">
        <f t="shared" si="2"/>
        <v>0.0045274777745487604</v>
      </c>
      <c r="F46">
        <f t="shared" si="3"/>
        <v>2.0498054999032996E-05</v>
      </c>
    </row>
    <row r="47" spans="1:6" ht="14.25">
      <c r="A47">
        <v>110</v>
      </c>
      <c r="B47">
        <v>1074.6</v>
      </c>
      <c r="C47">
        <f t="shared" si="0"/>
        <v>3.031246836232675</v>
      </c>
      <c r="D47">
        <f t="shared" si="1"/>
        <v>3.026429884733653</v>
      </c>
      <c r="E47">
        <f t="shared" si="2"/>
        <v>0.004816951499022171</v>
      </c>
      <c r="F47">
        <f t="shared" si="3"/>
        <v>2.3203021743931936E-05</v>
      </c>
    </row>
    <row r="48" spans="1:6" ht="14.25">
      <c r="A48">
        <v>150</v>
      </c>
      <c r="B48">
        <v>3570.4</v>
      </c>
      <c r="C48">
        <f t="shared" si="0"/>
        <v>3.552716873832473</v>
      </c>
      <c r="D48">
        <f t="shared" si="1"/>
        <v>3.5423449561821467</v>
      </c>
      <c r="E48">
        <f t="shared" si="2"/>
        <v>0.010371917650326079</v>
      </c>
      <c r="F48">
        <f t="shared" si="3"/>
        <v>0.00010757667574514566</v>
      </c>
    </row>
    <row r="49" spans="1:6" ht="14.25">
      <c r="A49">
        <v>200</v>
      </c>
      <c r="B49">
        <v>11659.2</v>
      </c>
      <c r="C49">
        <f t="shared" si="0"/>
        <v>4.066668752180718</v>
      </c>
      <c r="D49">
        <f t="shared" si="1"/>
        <v>4.050627448034568</v>
      </c>
      <c r="E49">
        <f t="shared" si="2"/>
        <v>0.01604130414614957</v>
      </c>
      <c r="F49">
        <f t="shared" si="3"/>
        <v>0.0002573234387092754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3" max="3" width="10.00390625" style="0" customWidth="1"/>
    <col min="4" max="4" width="9.7109375" style="0" customWidth="1"/>
    <col min="6" max="6" width="10.28125" style="0" customWidth="1"/>
  </cols>
  <sheetData>
    <row r="2" spans="2:9" ht="15"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I2" t="s">
        <v>9</v>
      </c>
    </row>
    <row r="3" spans="1:9" ht="15">
      <c r="A3" t="s">
        <v>21</v>
      </c>
      <c r="B3">
        <v>3.4299495041800014</v>
      </c>
      <c r="C3">
        <v>0.44097423693078347</v>
      </c>
      <c r="D3">
        <v>6.104345074807241</v>
      </c>
      <c r="E3">
        <v>63.628383693984</v>
      </c>
      <c r="F3" s="12">
        <v>-5.237048028755254</v>
      </c>
      <c r="G3" s="12">
        <v>101.05245670333797</v>
      </c>
      <c r="I3">
        <f>SUM(H7:H16)</f>
        <v>0.001016585601347979</v>
      </c>
    </row>
    <row r="5" spans="2:4" ht="15">
      <c r="B5" s="2" t="s">
        <v>25</v>
      </c>
      <c r="D5" s="3" t="s">
        <v>11</v>
      </c>
    </row>
    <row r="6" spans="2:8" ht="15">
      <c r="B6" s="2" t="s">
        <v>24</v>
      </c>
      <c r="C6" s="11" t="s">
        <v>23</v>
      </c>
      <c r="D6" s="3" t="s">
        <v>12</v>
      </c>
      <c r="E6" s="10" t="s">
        <v>23</v>
      </c>
      <c r="F6" t="s">
        <v>20</v>
      </c>
      <c r="G6" t="s">
        <v>7</v>
      </c>
      <c r="H6" t="s">
        <v>8</v>
      </c>
    </row>
    <row r="7" spans="2:8" ht="15">
      <c r="B7" s="2">
        <v>5</v>
      </c>
      <c r="C7" s="11">
        <f>B7/(72+6+16)</f>
        <v>0.05319148936170213</v>
      </c>
      <c r="D7" s="3">
        <v>35</v>
      </c>
      <c r="E7" s="10">
        <f>D7/(72+6+16)</f>
        <v>0.3723404255319149</v>
      </c>
      <c r="F7" s="8">
        <f>$B$3*$C$3*C7/(1+$C$3*C7)+$D$3*$E$3*C7/(1+$E$3*C7)+$F$3*$G$3*C7/(1+$G$3*C7)</f>
        <v>0.3751278854071787</v>
      </c>
      <c r="G7">
        <f>E7-F7</f>
        <v>-0.002787459875263798</v>
      </c>
      <c r="H7">
        <f>G7^2</f>
        <v>7.769932556205668E-06</v>
      </c>
    </row>
    <row r="8" spans="2:8" ht="15">
      <c r="B8" s="2">
        <v>10</v>
      </c>
      <c r="C8" s="11">
        <f aca="true" t="shared" si="0" ref="C8:C16">B8/(72+6+16)</f>
        <v>0.10638297872340426</v>
      </c>
      <c r="D8" s="3">
        <v>65</v>
      </c>
      <c r="E8" s="10">
        <f aca="true" t="shared" si="1" ref="E8:E16">D8/(72+6+16)</f>
        <v>0.6914893617021277</v>
      </c>
      <c r="F8" s="8">
        <f aca="true" t="shared" si="2" ref="F8:F16">$B$3*$C$3*C8/(1+$C$3*C8)+$D$3*$E$3*C8/(1+$E$3*C8)+$F$3*$G$3*C8/(1+$G$3*C8)</f>
        <v>0.6809560005396644</v>
      </c>
      <c r="G8">
        <f aca="true" t="shared" si="3" ref="G8:G16">E8-F8</f>
        <v>0.010533361162463284</v>
      </c>
      <c r="H8">
        <f aca="true" t="shared" si="4" ref="H8:H16">G8^2</f>
        <v>0.00011095169737888987</v>
      </c>
    </row>
    <row r="9" spans="2:8" ht="15">
      <c r="B9" s="2">
        <v>20</v>
      </c>
      <c r="C9" s="11">
        <f t="shared" si="0"/>
        <v>0.2127659574468085</v>
      </c>
      <c r="D9" s="3">
        <v>90</v>
      </c>
      <c r="E9" s="10">
        <f t="shared" si="1"/>
        <v>0.9574468085106383</v>
      </c>
      <c r="F9" s="8">
        <f t="shared" si="2"/>
        <v>0.9743677864637919</v>
      </c>
      <c r="G9">
        <f t="shared" si="3"/>
        <v>-0.016920977953153504</v>
      </c>
      <c r="H9">
        <f t="shared" si="4"/>
        <v>0.00028631949489110693</v>
      </c>
    </row>
    <row r="10" spans="2:8" ht="15">
      <c r="B10" s="2">
        <v>40</v>
      </c>
      <c r="C10" s="11">
        <f t="shared" si="0"/>
        <v>0.425531914893617</v>
      </c>
      <c r="D10" s="3">
        <v>125</v>
      </c>
      <c r="E10" s="10">
        <f t="shared" si="1"/>
        <v>1.3297872340425532</v>
      </c>
      <c r="F10" s="8">
        <f t="shared" si="2"/>
        <v>1.3108275456036411</v>
      </c>
      <c r="G10">
        <f t="shared" si="3"/>
        <v>0.018959688438912048</v>
      </c>
      <c r="H10">
        <f t="shared" si="4"/>
        <v>0.00035946978570061515</v>
      </c>
    </row>
    <row r="11" spans="2:8" ht="15">
      <c r="B11" s="2">
        <v>60</v>
      </c>
      <c r="C11" s="11">
        <f t="shared" si="0"/>
        <v>0.6382978723404256</v>
      </c>
      <c r="D11" s="3">
        <v>145</v>
      </c>
      <c r="E11" s="10">
        <f t="shared" si="1"/>
        <v>1.5425531914893618</v>
      </c>
      <c r="F11" s="8">
        <f t="shared" si="2"/>
        <v>1.5539413046393182</v>
      </c>
      <c r="G11">
        <f t="shared" si="3"/>
        <v>-0.01138811314995647</v>
      </c>
      <c r="H11">
        <f t="shared" si="4"/>
        <v>0.00012968912111621146</v>
      </c>
    </row>
    <row r="12" spans="2:8" ht="15">
      <c r="B12" s="2">
        <v>80</v>
      </c>
      <c r="C12" s="11">
        <f t="shared" si="0"/>
        <v>0.851063829787234</v>
      </c>
      <c r="D12" s="3">
        <v>165</v>
      </c>
      <c r="E12" s="10">
        <f t="shared" si="1"/>
        <v>1.7553191489361701</v>
      </c>
      <c r="F12" s="8">
        <f t="shared" si="2"/>
        <v>1.7527888530887656</v>
      </c>
      <c r="G12">
        <f t="shared" si="3"/>
        <v>0.0025302958474044956</v>
      </c>
      <c r="H12">
        <f t="shared" si="4"/>
        <v>6.402397075392435E-06</v>
      </c>
    </row>
    <row r="13" spans="2:8" ht="15">
      <c r="B13" s="2">
        <v>100</v>
      </c>
      <c r="C13" s="11">
        <f t="shared" si="0"/>
        <v>1.0638297872340425</v>
      </c>
      <c r="D13" s="3">
        <v>180</v>
      </c>
      <c r="E13" s="10">
        <f t="shared" si="1"/>
        <v>1.9148936170212767</v>
      </c>
      <c r="F13" s="8">
        <f t="shared" si="2"/>
        <v>1.9219505876347247</v>
      </c>
      <c r="G13">
        <f t="shared" si="3"/>
        <v>-0.00705697061344801</v>
      </c>
      <c r="H13">
        <f t="shared" si="4"/>
        <v>4.980083423906879E-05</v>
      </c>
    </row>
    <row r="14" spans="2:8" ht="15">
      <c r="B14" s="2">
        <v>120</v>
      </c>
      <c r="C14" s="11">
        <f t="shared" si="0"/>
        <v>1.2765957446808511</v>
      </c>
      <c r="D14" s="3">
        <v>195</v>
      </c>
      <c r="E14" s="10">
        <f t="shared" si="1"/>
        <v>2.074468085106383</v>
      </c>
      <c r="F14" s="8">
        <f t="shared" si="2"/>
        <v>2.068751990511508</v>
      </c>
      <c r="G14">
        <f t="shared" si="3"/>
        <v>0.005716094594874654</v>
      </c>
      <c r="H14">
        <f t="shared" si="4"/>
        <v>3.267373741755524E-05</v>
      </c>
    </row>
    <row r="15" spans="2:8" ht="15">
      <c r="B15" s="2">
        <v>140</v>
      </c>
      <c r="C15" s="11">
        <f t="shared" si="0"/>
        <v>1.4893617021276595</v>
      </c>
      <c r="D15" s="3">
        <v>207</v>
      </c>
      <c r="E15" s="10">
        <f t="shared" si="1"/>
        <v>2.202127659574468</v>
      </c>
      <c r="F15" s="8">
        <f t="shared" si="2"/>
        <v>2.1978084263583124</v>
      </c>
      <c r="G15">
        <f t="shared" si="3"/>
        <v>0.00431923321615546</v>
      </c>
      <c r="H15">
        <f t="shared" si="4"/>
        <v>1.8655775575540643E-05</v>
      </c>
    </row>
    <row r="16" spans="2:8" ht="15">
      <c r="B16" s="2">
        <v>160</v>
      </c>
      <c r="C16" s="11">
        <f t="shared" si="0"/>
        <v>1.702127659574468</v>
      </c>
      <c r="D16" s="3">
        <v>217</v>
      </c>
      <c r="E16" s="10">
        <f t="shared" si="1"/>
        <v>2.3085106382978724</v>
      </c>
      <c r="F16" s="8">
        <f t="shared" si="2"/>
        <v>2.312364574648851</v>
      </c>
      <c r="G16">
        <f t="shared" si="3"/>
        <v>-0.0038539363509784152</v>
      </c>
      <c r="H16">
        <f t="shared" si="4"/>
        <v>1.4852825397392823E-05</v>
      </c>
    </row>
    <row r="18" spans="2:3" ht="14.25">
      <c r="B18" s="2">
        <v>5</v>
      </c>
      <c r="C18" s="3" t="s">
        <v>13</v>
      </c>
    </row>
    <row r="19" spans="2:3" ht="14.25">
      <c r="B19" s="2">
        <v>10</v>
      </c>
      <c r="C19" s="3">
        <v>15</v>
      </c>
    </row>
    <row r="20" spans="2:3" ht="14.25">
      <c r="B20" s="2">
        <v>20</v>
      </c>
      <c r="C20" s="3">
        <v>35</v>
      </c>
    </row>
    <row r="21" spans="2:3" ht="14.25">
      <c r="B21" s="2">
        <v>40</v>
      </c>
      <c r="C21" s="3">
        <v>50</v>
      </c>
    </row>
    <row r="22" spans="2:3" ht="14.25">
      <c r="B22" s="2">
        <v>60</v>
      </c>
      <c r="C22" s="3">
        <v>75</v>
      </c>
    </row>
    <row r="23" spans="2:3" ht="14.25">
      <c r="B23" s="2">
        <v>80</v>
      </c>
      <c r="C23" s="3">
        <v>85</v>
      </c>
    </row>
    <row r="24" spans="2:3" ht="14.25">
      <c r="B24" s="2">
        <v>100</v>
      </c>
      <c r="C24" s="3">
        <v>100</v>
      </c>
    </row>
    <row r="25" spans="2:3" ht="14.25">
      <c r="B25" s="2">
        <v>120</v>
      </c>
      <c r="C25" s="3">
        <v>110</v>
      </c>
    </row>
    <row r="26" spans="2:3" ht="14.25">
      <c r="B26" s="2">
        <v>140</v>
      </c>
      <c r="C26" s="3">
        <v>115</v>
      </c>
    </row>
    <row r="27" spans="2:3" ht="14.25">
      <c r="B27" s="2">
        <v>160</v>
      </c>
      <c r="C27" s="3">
        <v>120</v>
      </c>
    </row>
    <row r="28" ht="14.25">
      <c r="C28" s="3">
        <v>122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 Radovic</dc:creator>
  <cp:keywords/>
  <dc:description/>
  <cp:lastModifiedBy>Ljubisa R Radovic</cp:lastModifiedBy>
  <dcterms:created xsi:type="dcterms:W3CDTF">2008-10-14T21:49:23Z</dcterms:created>
  <dcterms:modified xsi:type="dcterms:W3CDTF">2008-10-14T23:28:30Z</dcterms:modified>
  <cp:category/>
  <cp:version/>
  <cp:contentType/>
  <cp:contentStatus/>
</cp:coreProperties>
</file>