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9990" activeTab="0"/>
  </bookViews>
  <sheets>
    <sheet name="Summary" sheetId="1" r:id="rId1"/>
    <sheet name="GG emiss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<sst xmlns="http://schemas.openxmlformats.org/spreadsheetml/2006/main" count="46" uniqueCount="45">
  <si>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Corn ethanol</t>
  </si>
  <si>
    <t>Cane ethanol</t>
  </si>
  <si>
    <t>Biodiesel</t>
  </si>
  <si>
    <t>Cellulosic ethanol</t>
  </si>
  <si>
    <t>Production cost USA, $/gal</t>
  </si>
  <si>
    <t>Retail price USA (July 2007), $/gal</t>
  </si>
  <si>
    <t>Gasoline</t>
  </si>
  <si>
    <t>Heating value, BTU/gal</t>
  </si>
  <si>
    <t>GG emissions (production + use), lb/gal</t>
  </si>
  <si>
    <t>Production USA (2006), gallons</t>
  </si>
  <si>
    <t>Production cost Brazil, $/gal</t>
  </si>
  <si>
    <t>Retail price Brazil (June 2007), $/gal (25% E/G)</t>
  </si>
  <si>
    <t>Production energy balance, BTU/BTU fossil fuel</t>
  </si>
  <si>
    <t>Production Brazil (2005), gallons</t>
  </si>
  <si>
    <t>Production Germany (2005), gallons</t>
  </si>
  <si>
    <t>Diesel</t>
  </si>
  <si>
    <t>Energy-normalized retail price</t>
  </si>
  <si>
    <t>Retail price Germany (June 2007), $/gal</t>
  </si>
  <si>
    <t>2 to 36</t>
  </si>
  <si>
    <t>lbs CO2/lb gasoline=</t>
  </si>
  <si>
    <t>Density of gasoline=</t>
  </si>
  <si>
    <t>g/cm^3</t>
  </si>
  <si>
    <t>(Good enough?)</t>
  </si>
  <si>
    <t>(Correct?)</t>
  </si>
  <si>
    <t>lbs CO2/gal gasoline=</t>
  </si>
  <si>
    <t>CH1.87</t>
  </si>
  <si>
    <t>Heating value of ethanol=</t>
  </si>
  <si>
    <t>BTU/lb</t>
  </si>
  <si>
    <t>Average heating value of FF used to produce ethanol</t>
  </si>
  <si>
    <t>Ethanol composition</t>
  </si>
  <si>
    <t>C2H6O</t>
  </si>
  <si>
    <t>lb C/lb ethanol=</t>
  </si>
  <si>
    <t>Gasoline composition=</t>
  </si>
  <si>
    <t>lb C/lb gasoline=</t>
  </si>
  <si>
    <t>lb CO2/lb ethanol=</t>
  </si>
  <si>
    <t>Density of ethanol=</t>
  </si>
  <si>
    <t>g/cc</t>
  </si>
  <si>
    <t>lb CO2/gal ethanol=</t>
  </si>
  <si>
    <t>GG emissions due to production, lb/gal</t>
  </si>
  <si>
    <t>GG emissions due to use, lb CO2/gal ethanol</t>
  </si>
  <si>
    <t>OK! (Production part is a small fraction of the GG emissions due to use…)</t>
  </si>
  <si>
    <t>lb FF consumed/lb ethanol produced=</t>
  </si>
  <si>
    <t>So, photosynthesis of cane and cellulose consumes more CO2 than is generated by producing and burning ethanol produced from them.</t>
  </si>
  <si>
    <t>On the contrary, growing corn produces more CO2 than is consumed in its photosynthesis.</t>
  </si>
  <si>
    <t>Note: be sure to check all these calculations and to add at least one of your own, as well as to complete as much statistics as possible.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</si>
</sst>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0.000000"/>
    <numFmt numFmtId="170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8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0" fontId="0" fillId="1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40" zoomScaleNormal="140" zoomScalePageLayoutView="0" workbookViewId="0" topLeftCell="A1">
      <selection activeCell="A26" sqref="A26"/>
    </sheetView>
  </sheetViews>
  <sheetFormatPr defaultColWidth="9.140625" defaultRowHeight="15"/>
  <cols>
    <col min="1" max="1" width="46.8515625" style="0" customWidth="1"/>
    <col min="2" max="2" width="11.7109375" style="0" customWidth="1"/>
    <col min="3" max="3" width="12.57421875" style="0" customWidth="1"/>
    <col min="5" max="5" width="16.28125" style="0" customWidth="1"/>
  </cols>
  <sheetData>
    <row r="1" spans="2:7" ht="15"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15</v>
      </c>
    </row>
    <row r="2" spans="1:7" ht="15">
      <c r="A2" t="s">
        <v>9</v>
      </c>
      <c r="B2" s="2">
        <v>4860000000</v>
      </c>
      <c r="C2" s="1"/>
      <c r="D2" s="1"/>
      <c r="E2" s="1"/>
      <c r="F2" s="1"/>
      <c r="G2" s="1"/>
    </row>
    <row r="3" spans="1:7" ht="15">
      <c r="A3" t="s">
        <v>13</v>
      </c>
      <c r="B3" s="1"/>
      <c r="C3" s="2">
        <v>3960000000</v>
      </c>
      <c r="D3" s="1"/>
      <c r="E3" s="1"/>
      <c r="F3" s="1"/>
      <c r="G3" s="1"/>
    </row>
    <row r="4" spans="1:7" ht="15">
      <c r="A4" t="s">
        <v>14</v>
      </c>
      <c r="B4" s="1"/>
      <c r="C4" s="2"/>
      <c r="D4" s="2">
        <v>500000000</v>
      </c>
      <c r="E4" s="1"/>
      <c r="F4" s="1"/>
      <c r="G4" s="1"/>
    </row>
    <row r="5" spans="1:7" ht="15">
      <c r="A5" t="s">
        <v>4</v>
      </c>
      <c r="B5" s="1">
        <v>1.09</v>
      </c>
      <c r="C5" s="1"/>
      <c r="D5" s="1"/>
      <c r="E5" s="1"/>
      <c r="F5" s="1"/>
      <c r="G5" s="1"/>
    </row>
    <row r="6" spans="1:7" ht="15">
      <c r="A6" t="s">
        <v>10</v>
      </c>
      <c r="B6" s="1"/>
      <c r="C6" s="1">
        <v>0.87</v>
      </c>
      <c r="D6" s="1"/>
      <c r="E6" s="1"/>
      <c r="F6" s="1"/>
      <c r="G6" s="1"/>
    </row>
    <row r="7" spans="1:7" ht="15">
      <c r="A7" t="s">
        <v>5</v>
      </c>
      <c r="B7" s="1">
        <v>2.62</v>
      </c>
      <c r="C7" s="1"/>
      <c r="D7" s="1"/>
      <c r="E7" s="1"/>
      <c r="F7" s="1">
        <v>3.03</v>
      </c>
      <c r="G7" s="1"/>
    </row>
    <row r="8" spans="1:7" ht="15">
      <c r="A8" t="s">
        <v>11</v>
      </c>
      <c r="B8" s="1"/>
      <c r="C8" s="1">
        <v>2.92</v>
      </c>
      <c r="D8" s="1"/>
      <c r="E8" s="1"/>
      <c r="F8" s="1">
        <v>4.91</v>
      </c>
      <c r="G8" s="1"/>
    </row>
    <row r="9" spans="1:7" ht="15">
      <c r="A9" t="s">
        <v>17</v>
      </c>
      <c r="B9" s="1"/>
      <c r="C9" s="1"/>
      <c r="D9" s="1">
        <v>6.8</v>
      </c>
      <c r="E9" s="1"/>
      <c r="F9" s="1"/>
      <c r="G9" s="1">
        <v>6.15</v>
      </c>
    </row>
    <row r="10" spans="1:7" ht="15">
      <c r="A10" t="s">
        <v>7</v>
      </c>
      <c r="B10" s="1"/>
      <c r="C10" s="1"/>
      <c r="D10" s="1"/>
      <c r="E10" s="1"/>
      <c r="F10" s="1"/>
      <c r="G10" s="1"/>
    </row>
    <row r="11" spans="1:7" ht="15">
      <c r="A11" t="s">
        <v>16</v>
      </c>
      <c r="B11" s="1">
        <v>3.71</v>
      </c>
      <c r="C11" s="1">
        <v>3.88</v>
      </c>
      <c r="D11" s="1">
        <v>6.73</v>
      </c>
      <c r="E11" s="1"/>
      <c r="F11" s="1"/>
      <c r="G11" s="1"/>
    </row>
    <row r="12" spans="1:7" ht="15">
      <c r="A12" s="5" t="s">
        <v>12</v>
      </c>
      <c r="B12" s="11">
        <v>1.3</v>
      </c>
      <c r="C12" s="11">
        <v>8</v>
      </c>
      <c r="D12" s="1">
        <v>2.5</v>
      </c>
      <c r="E12" s="19" t="s">
        <v>18</v>
      </c>
      <c r="F12" s="1"/>
      <c r="G12" s="1"/>
    </row>
    <row r="13" spans="1:7" ht="15">
      <c r="A13" s="14" t="s">
        <v>8</v>
      </c>
      <c r="B13" s="15">
        <v>16.2</v>
      </c>
      <c r="C13" s="15">
        <v>9</v>
      </c>
      <c r="D13" s="1">
        <v>7.6</v>
      </c>
      <c r="E13" s="15">
        <v>1.9</v>
      </c>
      <c r="F13" s="1">
        <v>20.4</v>
      </c>
      <c r="G13" s="1">
        <v>23.4</v>
      </c>
    </row>
    <row r="15" spans="1:3" ht="15">
      <c r="A15" t="s">
        <v>26</v>
      </c>
      <c r="B15" s="10">
        <v>12000</v>
      </c>
      <c r="C15" t="s">
        <v>27</v>
      </c>
    </row>
    <row r="16" spans="1:3" ht="15">
      <c r="A16" t="s">
        <v>28</v>
      </c>
      <c r="B16">
        <f>0.3*24000+0.5*20000+0.2*10000</f>
        <v>19200</v>
      </c>
      <c r="C16" t="s">
        <v>27</v>
      </c>
    </row>
    <row r="17" spans="1:5" ht="15">
      <c r="A17" s="5" t="s">
        <v>41</v>
      </c>
      <c r="B17" s="12">
        <f>$B$15/B12/$B$16</f>
        <v>0.4807692307692308</v>
      </c>
      <c r="C17" s="12">
        <f>$B$15/C12/$B$16</f>
        <v>0.078125</v>
      </c>
      <c r="D17" s="18"/>
      <c r="E17" s="12">
        <f>$B$15/19/$B$16</f>
        <v>0.03289473684210526</v>
      </c>
    </row>
    <row r="18" spans="1:5" ht="15">
      <c r="A18" s="14" t="s">
        <v>39</v>
      </c>
      <c r="B18" s="16">
        <f>'GG emissions'!B11</f>
        <v>12.618511304347827</v>
      </c>
      <c r="C18" s="16">
        <v>12.6</v>
      </c>
      <c r="E18" s="14">
        <v>12.6</v>
      </c>
    </row>
    <row r="19" spans="1:5" ht="15">
      <c r="A19" s="14" t="s">
        <v>38</v>
      </c>
      <c r="B19" s="16">
        <f>B13-B18</f>
        <v>3.5814886956521725</v>
      </c>
      <c r="C19" s="16">
        <f>C13-C18</f>
        <v>-3.5999999999999996</v>
      </c>
      <c r="E19" s="14">
        <f>E13-E18</f>
        <v>-10.7</v>
      </c>
    </row>
    <row r="20" spans="1:8" ht="15">
      <c r="A20" s="20" t="s">
        <v>42</v>
      </c>
      <c r="B20" s="20"/>
      <c r="C20" s="20"/>
      <c r="D20" s="20"/>
      <c r="E20" s="20"/>
      <c r="F20" s="20"/>
      <c r="G20" s="20"/>
      <c r="H20" s="20"/>
    </row>
    <row r="21" spans="1:8" ht="15">
      <c r="A21" s="20" t="s">
        <v>43</v>
      </c>
      <c r="B21" s="20"/>
      <c r="C21" s="20"/>
      <c r="D21" s="20"/>
      <c r="E21" s="20"/>
      <c r="F21" s="20"/>
      <c r="G21" s="20"/>
      <c r="H21" s="20"/>
    </row>
    <row r="23" ht="15">
      <c r="A2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140" zoomScaleNormal="140" zoomScalePageLayoutView="0" workbookViewId="0" topLeftCell="A1">
      <selection activeCell="E10" sqref="E10"/>
    </sheetView>
  </sheetViews>
  <sheetFormatPr defaultColWidth="9.140625" defaultRowHeight="15"/>
  <cols>
    <col min="1" max="1" width="20.7109375" style="0" customWidth="1"/>
  </cols>
  <sheetData>
    <row r="1" spans="1:3" ht="15">
      <c r="A1" t="s">
        <v>32</v>
      </c>
      <c r="B1" t="s">
        <v>25</v>
      </c>
      <c r="C1" t="s">
        <v>22</v>
      </c>
    </row>
    <row r="2" spans="1:2" ht="15">
      <c r="A2" t="s">
        <v>33</v>
      </c>
      <c r="B2" s="3">
        <f>12/(12+1.87)</f>
        <v>0.8651766402307137</v>
      </c>
    </row>
    <row r="3" spans="1:2" ht="15">
      <c r="A3" t="s">
        <v>19</v>
      </c>
      <c r="B3" s="4">
        <f>44/12*B2</f>
        <v>3.172314347512617</v>
      </c>
    </row>
    <row r="4" spans="1:4" ht="15">
      <c r="A4" t="s">
        <v>20</v>
      </c>
      <c r="B4">
        <v>0.77</v>
      </c>
      <c r="C4" t="s">
        <v>21</v>
      </c>
      <c r="D4" t="s">
        <v>23</v>
      </c>
    </row>
    <row r="5" spans="1:3" ht="15">
      <c r="A5" s="5" t="s">
        <v>24</v>
      </c>
      <c r="B5" s="6">
        <f>B3*2.2/1000*B4*1000*3.8</f>
        <v>20.420821917808222</v>
      </c>
      <c r="C5" s="17" t="s">
        <v>40</v>
      </c>
    </row>
    <row r="7" spans="1:2" ht="15">
      <c r="A7" t="s">
        <v>29</v>
      </c>
      <c r="B7" t="s">
        <v>30</v>
      </c>
    </row>
    <row r="8" spans="1:3" ht="15">
      <c r="A8" s="7" t="s">
        <v>31</v>
      </c>
      <c r="B8" s="13">
        <f>24/(24+6+16)</f>
        <v>0.5217391304347826</v>
      </c>
      <c r="C8" s="7"/>
    </row>
    <row r="9" spans="1:3" ht="15">
      <c r="A9" s="7" t="s">
        <v>34</v>
      </c>
      <c r="B9" s="8">
        <f>44/12*B8</f>
        <v>1.9130434782608694</v>
      </c>
      <c r="C9" s="7"/>
    </row>
    <row r="10" spans="1:3" ht="15">
      <c r="A10" s="7" t="s">
        <v>35</v>
      </c>
      <c r="B10" s="8">
        <v>0.789</v>
      </c>
      <c r="C10" s="7" t="s">
        <v>36</v>
      </c>
    </row>
    <row r="11" spans="1:3" ht="15">
      <c r="A11" s="7" t="s">
        <v>37</v>
      </c>
      <c r="B11" s="6">
        <f>B9*2.2/1000*B10*1000*3.8</f>
        <v>12.618511304347827</v>
      </c>
      <c r="C11" s="7"/>
    </row>
    <row r="12" spans="1:3" ht="15">
      <c r="A12" s="7"/>
      <c r="B12" s="9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  <row r="16" spans="1:3" ht="15">
      <c r="A16" s="7"/>
      <c r="B16" s="7"/>
      <c r="C16" s="7"/>
    </row>
    <row r="17" spans="1:3" ht="15">
      <c r="A17" s="7"/>
      <c r="B17" s="8"/>
      <c r="C17" s="7"/>
    </row>
    <row r="18" spans="1:3" ht="15">
      <c r="A18" s="7"/>
      <c r="B18" s="7"/>
      <c r="C18" s="7"/>
    </row>
    <row r="19" spans="1:3" ht="15">
      <c r="A19" s="7"/>
      <c r="B19" s="9"/>
      <c r="C1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R. Radovic</dc:creator>
  <cp:keywords/>
  <dc:description/>
  <cp:lastModifiedBy>LjRRadovic</cp:lastModifiedBy>
  <dcterms:created xsi:type="dcterms:W3CDTF">2007-11-15T16:15:26Z</dcterms:created>
  <dcterms:modified xsi:type="dcterms:W3CDTF">2008-11-18T16:04:54Z</dcterms:modified>
  <cp:category/>
  <cp:version/>
  <cp:contentType/>
  <cp:contentStatus/>
</cp:coreProperties>
</file>